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99學輔補助成效表" sheetId="1" r:id="rId1"/>
  </sheets>
  <definedNames/>
  <calcPr fullCalcOnLoad="1"/>
</workbook>
</file>

<file path=xl/sharedStrings.xml><?xml version="1.0" encoding="utf-8"?>
<sst xmlns="http://schemas.openxmlformats.org/spreadsheetml/2006/main" count="2422" uniqueCount="1683">
  <si>
    <t>進修部導師輔導知能-1.98-2導師輔導知能研習，邀請輔仁大學臨床心理系陳坤虎助理教授演講，講題為：「快樂的老師、快樂的學生，談正向師生互動與溝通」。2.演講者以豐富的實務經驗帶入演講內容中，更以風趣生動的雙向互動，獲得大家的共鳴，對於師生互動及生活觀念多有啟發。3.此次進修部導師及學生輔導相關行政人員共聚一堂，學習正向心理學正向思考與積極鼓勵之精神，相信必能增進師生溝通的輔導知能與成效，進而積極投入班級經營。(補助款19330)</t>
  </si>
  <si>
    <t>進修部導師140人</t>
  </si>
  <si>
    <t>99年4月21日N棟文炳館音樂廳</t>
  </si>
  <si>
    <t>1.導師反應希望下次研習會可以回到S棟708會議廳舉行。2.導師輔導知能研習主題，除了關於輔導學生有關功能性的主題之外，可以延伸至導師個人之身心靈照顧、情緒與壓力管理等主題，提供導師及相關輔導人員更多元之自我照顧知能。</t>
  </si>
  <si>
    <t>進修部導師輔導知能研習-1.99-1導師輔導知能研習，邀請高雄仁愛之家附設慈惠醫院臨床心理科醫師演講，講題為：「網路成癮問題評估與輔導」。2.演講者以豐富的實務經驗帶入演講內容中，更以風趣生動的雙向互動，獲得大家的共鳴，對於師生互動及生活觀念多有啟發。3.此次進修部導師及學生輔導相關行政人員共聚一堂，學習正向心理學正向思考與積極鼓勵之精神，相信必能增進師生溝通的輔導知能與成效，進而積極投入班級經營。(補助款23848)</t>
  </si>
  <si>
    <t>99年11月10日；地點：N棟文炳館音樂廳</t>
  </si>
  <si>
    <t>1.文炳館會場霉味較重、且投影機部夠亮、場地燈光較昏暗，導師反應希望下次研習會可以到S棟708或E棟13F國際會議廳舉行。2.導師輔導知能研習主題，除了關於輔導學生有關功能性的主題之外，可以延伸至導師個人，因導師也需要紓壓、情緒與壓力管理等主題，提供導師及相關輔導人員更多元之自我照顧知能。</t>
  </si>
  <si>
    <t>6導師輔導知能研習</t>
  </si>
  <si>
    <t>辦理輔導知能之專題講座(以院為單位辦理導師輔導知能研習；每學期辦理4場)</t>
  </si>
  <si>
    <t>日間部導師、主任導師、教官及學輔人員 250人</t>
  </si>
  <si>
    <t>98學年度第2學期導師輔導知能研習-1.98-2導師輔導知能研習，邀請輔仁大學臨床心理系陳坤虎助理教授演講，講題為：「快樂的老師、快樂的學生，談正向師生互動與溝通」。2.演講者以豐富的實務經驗帶入演講內容中，更以風趣生動的雙向互動，獲得大家的共鳴，對於師生互動及生活觀念多有啟發。3.此次日間部、進修部導師及學生輔導相關行政人員計255人共聚一堂，學習正向心理學正向思考與積極 鼓勵之精神，相信必能增進師生溝通的輔導知能與成效，進而積極投入班級經營。(補助款33045)</t>
  </si>
  <si>
    <t>日間部導師、系主任及學輔相關人員共255人</t>
  </si>
  <si>
    <t>99年04月21日N棟音樂廳</t>
  </si>
  <si>
    <t>1.文炳館會場霉味較重、有蚊子，導師反應希望下次研習會可以回到S棟708會議廳舉行。2.導師輔導知能研習主題，除了關於輔導學生有關功能性的主題之外，可以延伸至導師個人之身心靈照顧、情緒與壓力管理等主題，提供導師及相關輔導人員更多元之自我照顧知能。</t>
  </si>
  <si>
    <t>99學年度第1學期導師輔導知能研習-1.邀請高雄慈惠醫院臨床心理科師蘇俊賢臨床心理師演講，講題為：「網路成癮問題   評估與輔導」。2.演講者以豐富臨床輔導網路成癮個案的實務經驗帶入演講內容中，幫助參與的導師了解如何評估學生網癮向度、注意網路安全及如何介入輔導之因應方式，同時也以風趣生動的雙向互動，獲得大家的共鳴，對於師生互動及網路世界應注意資訊多有啟發。3.此次日間部、進修部導師及學生輔導相關行政人員計390人共聚一堂，認識網路成癮可能造成的損害，探討沉迷網路的因素及輔導策略，增進導師對網癮問題的輔導知能與成效，進而積極投入班級經營。(配合款21000，補助款17939)</t>
  </si>
  <si>
    <t>日間部導師、系主任及學輔相關人員共258人，，工作人員及志工15人</t>
  </si>
  <si>
    <t>99年11月10日；N棟文炳館音樂廳</t>
  </si>
  <si>
    <t>1.文炳館會場霉味較重、蚊子多、投影螢幕不清晰、燈光昏暗，導師反應及建議希望下次研習會可以回到S 棟或E棟會議廳舉行。2.導師輔導知能研習主題：(1) 針對輔導學生之主題希望未來能增加對學習落後，缺曠過多的學生該如何輔導及學生的生涯出路等，邀請適合的講師。(2) 針對導師有關的主題可包括導師個人之身心靈照顧、情緒與壓力管理等主題，提供導師及相關輔導人員更多元之自我照顧知能。3.此次活動初次安排各系固定座位，導師反應內場人員 引導服務不足，主辦單位下次會改進。</t>
  </si>
  <si>
    <t>7親師座談會</t>
  </si>
  <si>
    <t>辦理家長與學校溝通平台之座談會</t>
  </si>
  <si>
    <t>教師 40人, 學生家長200人</t>
  </si>
  <si>
    <t>99學年第一學期「親師座談會」-本次活動第一次在N棟音樂廳舉行，因座位數較多除了可容納新生家長外，還可邀請新生共同參與。綜合座談後由志工將各系家長帶至各系座談地點。(補助款82728)</t>
  </si>
  <si>
    <t>99學年新生、新生家長、新生班導師及系主任，共約478人次。</t>
  </si>
  <si>
    <t>99年9月7日N棟音樂廳</t>
  </si>
  <si>
    <t>參與的新生家長反應熱烈，對於學校舉辦這樣的活動表示非常贊成，可了解學校的行政作業、教學走向，是一個和學校溝通的好管道，效果非常良好。</t>
  </si>
  <si>
    <t>8進修部導師工作座談會</t>
  </si>
  <si>
    <t>每學期1次導師工作會議</t>
  </si>
  <si>
    <t>進修部全體導師</t>
  </si>
  <si>
    <t>進修部</t>
  </si>
  <si>
    <t>98學年第二學期進修部期初導師會議-工作報告、經驗分享、學務工作議題討論。(補助款12060)</t>
  </si>
  <si>
    <t>各院院長、各系主任導師、各班級導師、系輔導教官及學務處各組工作人員，合計150人。</t>
  </si>
  <si>
    <t>99.03.03 文炳館音樂廳</t>
  </si>
  <si>
    <t>1.希望此類活動能有計畫、方向的繼續辦理，使導師能更快、更深入了解班上學輔工作之執行與推展，並強化導師功能。2.應多聘請績優導師演講其領導心得，讓大家能多多學習觀摩，增進導師之工作之執行與推展。</t>
  </si>
  <si>
    <t>九十九學年度第一學期「防震防災演練-學生宿舍篇」-1.依教育部頒「加強維護學校安全及校區安寧實施要點」辦理。2.實施樓層消防設施、逃生路線介紹及逃生疏散狀況演練。3.實施火場逃生避難原則與流程簡介。4.實施消防及逃生器材使用與演練。(補助款8000)</t>
  </si>
  <si>
    <t>99學年度防護團防護訓練活動-1.對於防災防震的常識全民都要時時警覺,防患於未然,才能免於災難，提昇社會及財產安全的能力。2.傳染病的防治、急救與應變措施。3.編組團員對於講師的授課內容豐富生動，對影片中災難危險鏡頭的驚呼連連，有助於災難事故發生的危機處理和加強其應變之道。(補助款8000)</t>
  </si>
  <si>
    <t>九十八學年第二學期導師業務主題工作坊第二梯-為落實本校學輔工作，強化導師工作，透過專題演講，交換工作心得，促進導師與學輔人員之溝通聯繫，期增進導師工作之績效，達成本校之教育方針，特舉辦本活動。(補助款95293)</t>
  </si>
  <si>
    <t>98學年第2學期期初服務學習必修課程勞作教育小組長研習課程-每學期由學務長親自頒發上學期優良小組長的獎勵，除了對獲獎小組長的認同，也激勵其他小組長能以為榜樣不斷的精進。(補助款29980)</t>
  </si>
  <si>
    <t>增加演講教授與學生之間的互動，請戒菸成功者經驗分享。</t>
  </si>
  <si>
    <t>99年6月12日                    三連堂</t>
  </si>
  <si>
    <t>99年9月8日上午11:10及下午14:10，三連堂</t>
  </si>
  <si>
    <t>新生約3000位</t>
  </si>
  <si>
    <t>講話要適當、使老人家聽得懂。在製作的過程，應避免離座，所有服務人員應盡量在活動前就了解所有作品的製作過程。作品和作品之間應有十分鐘休息上廁所，講解者旁邊應有一位示範者，聽不到講解者的聲音，秩序太亂。時間太趕。人員應知進度如何，而不是自己會做就不管前面一直請老人家作下去。</t>
  </si>
  <si>
    <t>99年11月27日8時~18時，普門仁愛之家、豐德教養院</t>
  </si>
  <si>
    <t>手工藝社志工10人</t>
  </si>
  <si>
    <t>九十八學年度自治幹部領導才能研習營-以上課為主，安排「一流的自性魅力-克服緊張情緒」、「企劃書實務」、「創意思考」、「人際溝通」等五堂課外加探索教育，增加學員的團隊精神。利用團康，增進學員間的認識，讓學員相互交流。(配合款192100，補助款101325)</t>
  </si>
  <si>
    <t>學生宿舍幹部安全教育訓練活動-1.增強宿舍幹部正確觀念，並提供幹部正確工作知能。2.使幹部更了解宿舍消防設施，期能發揮指揮誘導住宿學生的功能，讓防災效果顯現。3.能提昇宿舍幹部整體應有的工作知能。(配合款6000)</t>
  </si>
  <si>
    <t>99年全民國防教育暨國防武器（海軍敦睦支隊）參訪活動(一) 藉由海軍敦睦支隊參訪及國防武器認識，達成全民國防教育推廣之目的。(二)結合多元特色教學，落實本校全民國防教育。(補助款19196)</t>
  </si>
  <si>
    <t>1.賽程能有雙淘汰或復活賽，避免失敗即無法參加。2.希望學校能多舉辦類似活動。3.希望能多宣導，擴大同學參與。</t>
  </si>
  <si>
    <t>99年11月3日本校大操場</t>
  </si>
  <si>
    <t>學務處同仁及志工、活動團隊計46人，學生160人</t>
  </si>
  <si>
    <t>99年3月3日 L008</t>
  </si>
  <si>
    <t>社團負責人 68人</t>
  </si>
  <si>
    <t>房東代表33人</t>
  </si>
  <si>
    <t>99年3月23日11~12時Ｌ棟Ｌ007會議室</t>
  </si>
  <si>
    <t>檢討：依據當時上課的情況看來，本團在課程時間及人員上的配置有更大的改進空間。建議：團員建議希望行程能有更多的安排，千里迢迢搭飛機繞了地球半圈到一個國家，希望課程活動結束後能到其他地方多停留2~3天開拓視野增廣見聞，不該活動結束後就匆匆忙忙的回國，這樣不僅能學習的時間有限更浪費體力在搭交通工具上。</t>
  </si>
  <si>
    <t>國際青年大使聖克里斯多福團隊7人</t>
  </si>
  <si>
    <t>這次能跑到學校的預算大家都很訝異，可是這也是一個很好的開始，雖然這次我們的金額高了很多，但這筆金額也是對我們的一個很大的幫助，下一次有類似這樣的活動時，也希望學校跟教育部多給學生一些補助，讓活動辦得更加順利。</t>
  </si>
  <si>
    <t>10月30日台南遠東百貨前廣場</t>
  </si>
  <si>
    <t>資傳系志工30人</t>
  </si>
  <si>
    <t>社員16人，國小學童50人</t>
  </si>
  <si>
    <t>安平區的五十對大朋友小朋友 共100人</t>
  </si>
  <si>
    <t>會議討論相當熱絡，且能針對學生立場思考法案之精神與立意，學習到民主法治之程序尊重的重要性。</t>
  </si>
  <si>
    <t>100年1月7日，本校S703</t>
  </si>
  <si>
    <t>各單位主管、老師代表及學生代表共80人</t>
  </si>
  <si>
    <t>學生自治會舉辦「98學年度第2學期師生座談會」-讓學校了解到目前學生對於學校的疑問以及建議，再第一時間進行討論。(補助款35765)</t>
  </si>
  <si>
    <t>全校班長、副班長共420人</t>
  </si>
  <si>
    <t>目標3-2</t>
  </si>
  <si>
    <t>培育熱愛鄉土及具有世界觀之社會公民。</t>
  </si>
  <si>
    <t>策略3-2-1</t>
  </si>
  <si>
    <t>透過服務學習課程之引導，加強與鄰近社區之互動，以促進學生對社區關懷與鄉土文化之情感；並透過多元文化課程與國際交流，開拓國際視野，建立地球村觀念。</t>
  </si>
  <si>
    <t>1.為防止宿舍停車空間不足而造成車輛堵塞的現象，交服社增加人力來協助同學行李搬運及引導車輛改至停車場，造成人力負擔。2.本學期將規劃志工來協助行李搬運、交通引導及宿舍內各項服務工作，來減輕宿舍幹部及交服社的工作量。</t>
  </si>
  <si>
    <t>99年6月25日至99年6月27日(各宿舍)</t>
  </si>
  <si>
    <t>1.為防止宿舍停車空間不足而造成車輛堵塞的現象，交服社增加人力來協助同學行李搬運及引導車輛改至停車場，造成人力負擔。2.搬運行李手推車不足，造成等待時間過久，使得撤宿時間會增長，建議再添購一些手推車，讓撤宿時間能縮短。3.將規劃招募志工來協助行李搬運、交通引導及宿舍內各項服務工作，來減輕宿舍幹部及交服社的工作量。</t>
  </si>
  <si>
    <t>99學年第一學期學生宿舍撤撤宿相關活動-在規定的時間內完成完成各項宿舍進住的事項。2.進住流程安排適當，能維持良好的進住空間。(配合款30000)</t>
  </si>
  <si>
    <t>100年1月14日至1月16日(各宿舍)</t>
  </si>
  <si>
    <t>6房東座談會</t>
  </si>
  <si>
    <t>每學期辦理座談會乙次</t>
  </si>
  <si>
    <t>房東50人左右</t>
  </si>
  <si>
    <t>房東代表36人</t>
  </si>
  <si>
    <t>99年11月10日18時L棟L007</t>
  </si>
  <si>
    <t>7租屋博覽會</t>
  </si>
  <si>
    <t>於5月份提供校外賃居生租屋資訊，邀請房東蒞校設攤辦理招租事宜。</t>
  </si>
  <si>
    <t>全校學生約4000人次</t>
  </si>
  <si>
    <t>房東33人、詢問學生約1300人</t>
  </si>
  <si>
    <t>99年4月30日、5月3日，本校第六宿舍</t>
  </si>
  <si>
    <t>希望於新生報到時再次辦理。</t>
  </si>
  <si>
    <t>進修部全體學生</t>
  </si>
  <si>
    <t>1學生社團辦理全校性活動</t>
  </si>
  <si>
    <t>全校性表演競賽及成果展</t>
  </si>
  <si>
    <t>全校師生計300人</t>
  </si>
  <si>
    <t>99年3月25日N棟音樂廳</t>
  </si>
  <si>
    <t>99年2月18日-20日 一宿地下室演藝教室</t>
  </si>
  <si>
    <t>活動流程尚需調配，活動過程不夠流暢，幹部之間工作調配仍需改進，員工作分配不均，日期的選擇方面仍須改進，不過大多收回正面支持的回覆，往後可以循此模式修正後，再行舉辦。</t>
  </si>
  <si>
    <t>需注意活動時間的掌控。</t>
  </si>
  <si>
    <t>熱舞社40人參予師生250人</t>
  </si>
  <si>
    <t>畢業班三班全體學生130人</t>
  </si>
  <si>
    <t>光鹽唱詩社員9人</t>
  </si>
  <si>
    <t>99年5月21日 19:00~21:00 N棟音樂廳</t>
  </si>
  <si>
    <t>1.鋼琴太過老舊，聲音不容易出來導致鋼琴聲音太小、2.冷氣不夠涼、3.無明確引地點及廁所位置、4.節目延後開始，讓同印象不好、5.提前申請場地，企劃書，活動時間不要訂在週五，因同學會回家。</t>
  </si>
  <si>
    <t>建議:下次活動可擴大宣傳，讓大家都知道有這個很棒的活動，也希望能看到更多不同技巧的吉他演奏方式。</t>
  </si>
  <si>
    <t>手語社及工作人員共48人及參與學生86人</t>
  </si>
  <si>
    <t>99年5月29日18點30分至21點30分:N棟音樂廳</t>
  </si>
  <si>
    <t>1.所有事前應在活動一禮拜前完成以改進缺點。2.所有內場人員位子需安排不然會太亂。 3.希望下次成更多校內社團、校外社團、手語老師、學長姐的參與(公關作業多人連絡)。4.表演時希望能加布幕。</t>
  </si>
  <si>
    <t>排球社員21人及參賽學生300人</t>
  </si>
  <si>
    <t>99年5月3日~13日；三連堂及水泥排球場</t>
  </si>
  <si>
    <t>老師、學生16人</t>
  </si>
  <si>
    <t>社員及志工53人及參與學生183人</t>
  </si>
  <si>
    <t>99年5月27日18:00-22:30 N棟地下音樂廳</t>
  </si>
  <si>
    <t>國樂社35人及一般民眾 50人</t>
  </si>
  <si>
    <t>99年6月13日；南台N棟音樂廳</t>
  </si>
  <si>
    <t xml:space="preserve">在下次的活動場地選擇上，可以多考慮市中心的地點，
這樣可以避免有觀眾因為交通的問題而無法前來參加，
還有對於場地應該要事前先去勘查仔細，才能避免當天的流程因為不熟悉舞台而受影響。
</t>
  </si>
  <si>
    <t>足球社10人及本校學生</t>
  </si>
  <si>
    <t>99年5月3日~11日PM6:00~9:30、學校大操場</t>
  </si>
  <si>
    <t>希望能夠藉由辦活動的方式，讓社團成員感受到團結合作以及小細節的重要性，並且得到成長的機會。</t>
  </si>
  <si>
    <t>社團表演及工作人員50人，參觀師生約150人</t>
  </si>
  <si>
    <t>新生500人，工作人員32人</t>
  </si>
  <si>
    <t>99年10月4日-12日，水泥排球場、三連堂</t>
  </si>
  <si>
    <t>炬光青年社舉辦「興達Happy Ney Year」活動- 讓小學生學習到團隊合作的重要，體驗營隊生活與樂趣。(配合款25643)</t>
  </si>
  <si>
    <t>游泳社社員及指導老師共7人</t>
  </si>
  <si>
    <t>99年1月25日-2月1日嘉義縣水上鄉忠和國小、中埔鄉和興國小</t>
  </si>
  <si>
    <t>基服社13人及國小一~六年級生 128人</t>
  </si>
  <si>
    <t>99年1月25日-2月1日嘉義縣太保市新埤國小、六腳鄉灣內國小</t>
  </si>
  <si>
    <t>基服社13人及國小一~六年級生 113人</t>
  </si>
  <si>
    <t>透過此活動讓學員得到更多的資訊和管道參與國際志工的活動，了解目前國內對於國際志工的看法和趨勢。 可以利用更多管道讓學員們知道此活動。 雖然此次活動有Ｑ＆Ａ，但學員們並沒有相互討論的時間，所以希望可以有讓大家討論的時間，好讓大家提出問題。</t>
  </si>
  <si>
    <t>1.希望往後辦理導師工作坊不要舉辦於上班時間。2.增加舒壓課程。3.增加年輕人憂鬱症防治。4.增加網路成癮問題。5.增加心理諮商、生命教育及兩性感情。6.是否可自費攜眷。</t>
  </si>
  <si>
    <t>南台科技大學日夜間部導師及學輔相關人員34人</t>
  </si>
  <si>
    <t>99年5月2日至5月3日，L008、墾丁青年活動中心</t>
  </si>
  <si>
    <t>99年5月18日,靜宜大學伯鐸小劇場</t>
  </si>
  <si>
    <t>南台科技大學親善大使團6人</t>
  </si>
  <si>
    <t>99年5月15~16日 林鳳國小</t>
  </si>
  <si>
    <t>營造友善校園並促進學生自我實現。</t>
  </si>
  <si>
    <t>營造友善校園並促進學生自我實現。</t>
  </si>
  <si>
    <t>心理與問題行為之三級預防。</t>
  </si>
  <si>
    <t>辦理創意活動，培養學生創新能力。</t>
  </si>
  <si>
    <t>場地太小、活動時間不足；需有準備時間。換到更大的教室。材料不齊全(就是一樣的東西，用不同方式表現)、時間上的控制；材料盡量一樣、製作時間可再充裕一些。教學時，因小朋友易太吵；可以自備麥克風，方便教學。小朋友的年級可以小一些；可以大為三、四年級的小朋友參加。</t>
  </si>
  <si>
    <t xml:space="preserve">99年3月11日~99年4月29日每週下午四點~六點  開元國小
</t>
  </si>
  <si>
    <t>手工藝社6人及開元國小學生40人</t>
  </si>
  <si>
    <t>基服社20人及林鳳國小學生56人</t>
  </si>
  <si>
    <t>99年1月25-29日  台南市西門國小</t>
  </si>
  <si>
    <t>九十八學年第二學期導師業務主題工作坊第一梯-為落實本校學輔工作，強化導師工作，透過專題演講，交換工作心得，促進導師與學輔人員之溝通聯繫，期增進導師工作之績效，達成本校之教育方針，特舉辦本活動。(補助款151384)</t>
  </si>
  <si>
    <t>1.以後舉辦類似活動將尋找更適合的場地，另會以班級為主規 劃座位，簽到位置將會增設，以避免阻塞在簽到口。2.有關系會費的問題，會請系會指導老師督導定時公布財務狀況。3.關於課程上的疑問，將召開課程規劃委員會提出討論。</t>
  </si>
  <si>
    <t>九十八學年度第二學期學生事務溝通會議-俾利立即而有效回應學生之需求並提升服務品質，期能建立校園核心價值，形塑具有特色之校園文化。(配合款3090)</t>
  </si>
  <si>
    <t>99年1月21日~23日 台南市長安國小</t>
  </si>
  <si>
    <t>77學員25服務員</t>
  </si>
  <si>
    <t>99學員27服務員</t>
  </si>
  <si>
    <t>事前訓練要更充足，掌握每個活動的流程。每個活動應該有個負責人。晚會大家手忙腳亂，應確實run一次。檢查收據有沒有統編。剩菜剩飯很多，小朋友不適合吃便當。始業式及結業式都太緊張，程序有點錯亂。時間跟維持秩序的控制須加強。</t>
  </si>
  <si>
    <t>99年1月26日~99年1月28日 台南市大同國小</t>
  </si>
  <si>
    <t>往後在活動宣傳上會更提早公告，讓更多師學知道這個消息。</t>
  </si>
  <si>
    <t>99年10月~12月；南台科技大學</t>
  </si>
  <si>
    <t>南台科技大學學生；約965人次</t>
  </si>
  <si>
    <t>99學年度第1學期「學生心理健康講座」-1. 學生對於紓壓按摩反應相當熱烈，這樣有創意的活動未來可以持續進行。2. 學生對於「草食男VS肉食女」的演講反應也相當熱烈，這題目相當呼應學生目前對於性別好奇的需求。(配合款10002，補助款10018)</t>
  </si>
  <si>
    <t>1.應該多幾次彩排。 2.平時練習要增加。</t>
  </si>
  <si>
    <t>99年12月12日，地點：三連堂</t>
  </si>
  <si>
    <t>南台科技大學師生及校外人士 約800人</t>
  </si>
  <si>
    <t>國樂社舉辦「99年度情繫南台薪火傳音樂會」-藉由本次音樂會，培養新生上台演奏能力。發表本學期新舊社員練習的成果。讓觀眾享受一個美妙的國樂之夜。(配合款5343)</t>
  </si>
  <si>
    <r>
      <t>績優導師遴選、獎勵、表揚</t>
    </r>
    <r>
      <rPr>
        <b/>
        <sz val="10"/>
        <rFont val="標楷體"/>
        <family val="4"/>
      </rPr>
      <t>(禮券)</t>
    </r>
  </si>
  <si>
    <t>99年06月02日(日)18:00~22:00三連堂前</t>
  </si>
  <si>
    <t>辦活動，以品質為優先考量，金錢還可評估。 總召、組長要固定位置好被找到。</t>
  </si>
  <si>
    <t>南方耶誕節系列-活動從校園出發，感動許多市民，進而有企業挺身而出幫忙宣傳，有業者提供麵包車沿街幫忙宣傳活動，造成一股旋風，透過麵包車宣傳希望讓更多市民知道這次的活動，進而共同參與這次意義非凡的南方耶誕節活動。(配合款123770，補助款66117)</t>
  </si>
  <si>
    <t>師生約700人</t>
  </si>
  <si>
    <t>校際性表演競賽</t>
  </si>
  <si>
    <t>跆拳道社參加「弘光盃全國大專院校跆拳道錦標賽」-在這次的比賽中，每個比賽選手都盡力的在賽場上，獲得了不錯的表現，在女子組方面拿到1金2銀1同的表現，男子組則拿到1銅，另有3名選手進入前8強，其中兩名是黑帶甲組的。(配合款13720)</t>
  </si>
  <si>
    <t>跆拳道社9人</t>
  </si>
  <si>
    <t>99年3月27-28日弘光科技大學毓麟館</t>
  </si>
  <si>
    <t>在比賽過程中，負責記錄的同學需與下一位出場比賽的選手做好聯繫，才不會在要出場時，因慌張而手忙腳亂。</t>
  </si>
  <si>
    <t>99年3月6~21日第一宿舍地下室演藝廳</t>
  </si>
  <si>
    <t>提前舉辦此活動。練習對象應多元化。練習時間短暫，無法做充分練習。</t>
  </si>
  <si>
    <t>與樂器車溝通需詳盡、比賽場地指揮要更統一、曲目決定要提早、增加平時練習時間、領導者要更清晰的指揮人員。</t>
  </si>
  <si>
    <t>布袋戲研習社11人</t>
  </si>
  <si>
    <t>攜帶物品準備不齊全、主演口白不清，演出步調太快、宣傳效率不好、活動規劃時間要清楚、操偶師技術要多加強。</t>
  </si>
  <si>
    <t>美宣佈置、設計方面替整體資料加了很大的分數、藉由評鑑讓各新任幹部更了解各自職務內容。欠缺評鑑經驗、評鑑資料準備不齊全、準備方向不明確。建議：可藉由參觀其他學校評鑑資料作為下次評鑑依據，今年每辦完活動就立即建檔。</t>
  </si>
  <si>
    <t>國際志工社2人</t>
  </si>
  <si>
    <t>99年2月27日 台東高中</t>
  </si>
  <si>
    <t>參與國際志工訓練對我們規劃國際志工服務確實有實質助益，若能提供更多名額讓社團幹部參與，可獲更大迴響。</t>
  </si>
  <si>
    <t>學生議會議長1人</t>
  </si>
  <si>
    <t>99年2月4日至99年2月8日　靜宜大學</t>
  </si>
  <si>
    <t>2010國際志工服務成果發表暨研討會-在此次成果發表會中，各大學之國際志工隊界擺攤的方式，將服務隊前往各個地區服務之成果展示出來，讓每個學校可以依照服務性質進而與彼此交流，達成分享的目的。並透過服務7大面向分類，以上台分享的方式，使各志工隊能清楚了解國際志工的趨勢，以及從中獲取知識，擴展國際視野，改進本身志工隊之缺失，調整，使國際服務達到趨近完善的目的。(配合款21427)</t>
  </si>
  <si>
    <t>99年11月19、20 日 國立陽明大學</t>
  </si>
  <si>
    <t>1學生社團校園競賽活動</t>
  </si>
  <si>
    <t>校園各項競賽活動</t>
  </si>
  <si>
    <t>啦啦隊社40人</t>
  </si>
  <si>
    <t>99年6月12日-13日；苗栗小巨蛋</t>
  </si>
  <si>
    <t>比賽與畢業典禮時間相同，所以畢業生有些遺憾，但已盡力彌補。</t>
  </si>
  <si>
    <t>大專院校以上在校生   參賽者88位</t>
  </si>
  <si>
    <t>99年4月30日，N棟音樂廳</t>
  </si>
  <si>
    <t>本校日間部學生及外籍生共73人</t>
  </si>
  <si>
    <t>99年6月12日18時00分至99年6月16日21時00分；台南市運河(安億橋至承天橋河段)</t>
  </si>
  <si>
    <t>我們雖然沒有場地、沒有器材設施可以實際下水划船練習團隊默契，但體力上我們不會輸給其他隊伍，這次的2010台南市龍舟錦標賽讓我們學習到更多經驗，也謝謝各位老師、教官樂心幫忙與贊助，讓這次活動能圓滿結束。</t>
  </si>
  <si>
    <t>機械系系學會12人</t>
  </si>
  <si>
    <t>99年8月13日，高雄市左營區蓮池潭風景區泛舟碼頭</t>
  </si>
  <si>
    <t xml:space="preserve">評分標準不一 </t>
  </si>
  <si>
    <t>社員23人</t>
  </si>
  <si>
    <t>99年11月21日，活動地點:南台科技大學L008、穿堂</t>
  </si>
  <si>
    <t>在人員的調配方面，應在加強。</t>
  </si>
  <si>
    <t>美術社員8人</t>
  </si>
  <si>
    <t>99年12月11日，文化走廊</t>
  </si>
  <si>
    <t>校慶當天場地分配的問題，是否有事先徵求社團的需求，分配在文化走廊的社團未妥善規劃。</t>
  </si>
  <si>
    <t>志工6人，參與師生20人</t>
  </si>
  <si>
    <t>99年11月22日至11月29日，本校網球場</t>
  </si>
  <si>
    <t>這次比賽時間有點不太夠，希望下次可以再長一點時間。知道網球場寒假時要拆了，但新的球場還不知道時麼時候會好，希望下學期有球場可以打球。</t>
  </si>
  <si>
    <t>學生會舉辦「2010系際盃啦啦隊錦標賽」-這是一場需要團結及默契的比賽，各個系都拼了命的來練習，比賽過後各系一定會更團結在一起，而各系在這次比賽過後也讓學校的氣氛熱絡起來。(配合款18800，補助款103870)</t>
  </si>
  <si>
    <t>話劇社舉辦「百世孝道創意表演競賽」-1.提供青年學子發揮創意的園地。2.激發青年學子的想像力和創造力。3.發揚固有文化之美，掌握未來世界脈動。(配合款8125，補助款9735)</t>
  </si>
  <si>
    <t>策略2-3-2</t>
  </si>
  <si>
    <t>願景2</t>
  </si>
  <si>
    <t>目標2-3</t>
  </si>
  <si>
    <t>促進和諧關係。</t>
  </si>
  <si>
    <t>策略2-3-3</t>
  </si>
  <si>
    <t>同儕與人群關係(社團與宿舍生活輔導)。</t>
  </si>
  <si>
    <t>工作項目</t>
  </si>
  <si>
    <t>經費概算
學校配合款支應</t>
  </si>
  <si>
    <t>經費概算
學校配合款支應_獎金</t>
  </si>
  <si>
    <t>經費概算
學校配合款支應_獎品</t>
  </si>
  <si>
    <t>經費概算
學生事務與輔導補助款支應</t>
  </si>
  <si>
    <t>合計</t>
  </si>
  <si>
    <t>辦理事項</t>
  </si>
  <si>
    <t>參加人數</t>
  </si>
  <si>
    <t>註解</t>
  </si>
  <si>
    <t>具體執行成效</t>
  </si>
  <si>
    <t>參加對象及人數</t>
  </si>
  <si>
    <t>辦理時間及地點</t>
  </si>
  <si>
    <t>檢討及建議</t>
  </si>
  <si>
    <t>1.參加學生多為肯定，並建議多辦理類似活動。2.參訪時間太短，有些項目學生沒有時間參觀了解。</t>
  </si>
  <si>
    <t>師資培育中心學生學會6人西門國小學生20人</t>
  </si>
  <si>
    <t>經由大小朋友之交流以建立「創意」之信念並激發小學生的思考與創新能力，希望持續辦理。</t>
  </si>
  <si>
    <t>大朋友在活動設計上需注意冷場的活動內容，活動餐與人員最好能顧及每一小隊的小朋友都可以參與以增加美對小朋友的參與程度。</t>
  </si>
  <si>
    <t>99年11月17日  南台科技大學S棟104階梯教室</t>
  </si>
  <si>
    <t>國際志工社7人</t>
  </si>
  <si>
    <t>99學年度第1學期進修部師生座談會-工作報告、經驗分享、各班代表與學校主管面對面溝通協調。(配合款18100)</t>
  </si>
  <si>
    <t>99年12月15日S708</t>
  </si>
  <si>
    <t>希望此類活動能有計畫、方向的繼續辦理，使同學能更快、更深入了解學校事務推行情況，建立和諧的校園。希望能邀請更哆單位主管參與此項活動，使學生能更快知道學校一些相關資訊。</t>
  </si>
  <si>
    <t>各級長官都能於會場中當場回應同學問題，有助於師生間之雙向溝通。</t>
  </si>
  <si>
    <t>99年12月31日 上午9:00~17:00 南台校園</t>
  </si>
  <si>
    <t>手工藝社志工4人</t>
  </si>
  <si>
    <t>南星民謠吉他社「南星吉樂之夜」- 學習到如何舉辦一場大型表演性活動及 讓各大專院校吉他社知道我們學校擁有良好的場地與人才。(配合款2445，補助款8144)</t>
  </si>
  <si>
    <t>.讓社團了解青年自組團隊的目的，並可在活動中使同學了解服務他人的精神。活動中同學們提問太少，反應不夠。3.活動時間辦理太過緊湊，許多社團主要幹部無法出席。</t>
  </si>
  <si>
    <t>燈光師經驗不足，演出前最好多加練習。表演地點要做好確認。學生演出技巧需多加練習。提供參與人員每人均一份活動行程及大綱。</t>
  </si>
  <si>
    <t>參賽者自備帶無提前準備，導致當天無法正常參賽。觀眾私帶食物進場，導致環境髒亂。場地動線規劃不佳，導致參賽者與觀眾者路線雜亂。</t>
  </si>
  <si>
    <t>海報早點出來，那企劃書以及日期也要早點定，才能早點宣傳，效果才能出來。記得要問前任總召之前的活動事項。場地布置除了布幕設計過，其它有點單調。下次可做整體規劃，吸引人潮。下次在N棟一樓也規劃一個練習的地方，催場過程中，常常有參賽者跑到N棟一樓練習，造成催場中常常找不到參賽者。</t>
  </si>
  <si>
    <t>基本會議運作模式應為公民所具備之知識，傳統會議模式，並非最好，亦非唯一模式。研習之課程太過專業，不適用於一般大眾。應給予更多同學學習之機會，進而普及之。5.會議之模式不宜太過侷限，應適時、適當。</t>
  </si>
  <si>
    <t>賽前練習不足，導致比賽容易緊張，實力不能100%發揮。練習次數增加，並與游泳池商談開放跳台給選手練習跳水。</t>
  </si>
  <si>
    <t>優：使得幹部及社員們更加團結合作。讓我們社團組織系統能夠更加堅強、更加穩固。缺活動預算表未評估好，使得運送費很多都需要社費來支應。在之前排的時間表內這次的活動幾乎都沒按照流程去走，才使得之後時間很緊。建議: 下次應該要叫更多社團以前有參加過全國評鑑的顧問一起回來商討，並且排出最適當的流程表，以避免以後的時間太急迫。</t>
  </si>
  <si>
    <t>進修部耶誕創意變裝比賽-藉由此活動激活南台夜校師生創造與想像力，增進師生互動情誼。(配合款30621)</t>
  </si>
  <si>
    <t>學生志工20人；現場來賓約150人</t>
  </si>
  <si>
    <t>99年12月24日；地點：J棟</t>
  </si>
  <si>
    <t>1.空調控制不穩定，會忽冷忽熱。2.表演能在更豐富些。3.現場氣氛很棒，同學都很活躍。4.食材準備很貼心，不會供不應求。5.工作人員很細心、貼心的為學生服務。6.主持人口才不錯，很會炒熱氣氛!! 希望明年可以再舉辦!</t>
  </si>
  <si>
    <t>創意競賽活動</t>
  </si>
  <si>
    <t>百世孝道創意表演競賽隊伍、評審及觀眾共30~40人，志工28人</t>
  </si>
  <si>
    <t>國企系系學會舉辦新年新氣象農曆春節創意佈置裝飾競賽-美化校園(配合款33146，補助款10000)</t>
  </si>
  <si>
    <t>1新生入學輔導員研習</t>
  </si>
  <si>
    <t>辦理新生始業輔導幹部研習活動</t>
  </si>
  <si>
    <t>新生輔導員約300人左右</t>
  </si>
  <si>
    <t>本校學生約140人及教職員12人。</t>
  </si>
  <si>
    <t>1購置與運用心理測驗</t>
  </si>
  <si>
    <t>購買心理測驗、心理諮商媒材、測驗資料輸入</t>
  </si>
  <si>
    <t>全校學生</t>
  </si>
  <si>
    <t>1.全校4院每學期召開全院師生座談會                                                      2.每學期召開全校性師生座談會:各班代表與學校各單位主管面對面座談、溝通</t>
  </si>
  <si>
    <t>1.各院學生代表與學校各單位主管                                              2.全校各班代表與學校各單位主管</t>
  </si>
  <si>
    <t>各學院、課外組</t>
  </si>
  <si>
    <t>99年6月2日2時30分S708</t>
  </si>
  <si>
    <t>這次在事前有點慢找工作人員，以及座位上不足導致許多學生必須坐在地上。</t>
  </si>
  <si>
    <t>學生自治會舉辦「99學年度第1學期師生座談會」-讓學生提出問題再由學校直接的解決學生疑惑。(配合款34440)</t>
  </si>
  <si>
    <t>場地規劃有點擁擠，可尋找較大空間容納更多人參與。</t>
  </si>
  <si>
    <t>系主任與學生有約-1.提共管道，處理學生的問題。2.凝聚系上向心力。(配合款31000，補助款29235)</t>
  </si>
  <si>
    <t>99年11月至12月，地點：南台科技大學</t>
  </si>
  <si>
    <t>2進修部師生座談會</t>
  </si>
  <si>
    <t>每學期1次進修部師生座談會、各班代表與學校主管面對面座談、溝通</t>
  </si>
  <si>
    <t>3社團評鑑</t>
  </si>
  <si>
    <t>每年12月辦理全校社團評鑑、提升社團運作效益</t>
  </si>
  <si>
    <t>學生自治會舉辦「99學年社團評鑑」-經由評鑑讓社團相互交流互相學習，期使下次評鑑資料能更完整的呈現。(補助款22624)</t>
  </si>
  <si>
    <t>99年12月1日三連堂</t>
  </si>
  <si>
    <t>1.針對學生不當行為實施自我評量，由班級同儕約束、製作標語提醒，作階段性檢視。       2.辦理「生活教育」禮貌活動形塑團體榮譽心。（禮券40,000元）</t>
  </si>
  <si>
    <t>師生計約150人</t>
  </si>
  <si>
    <t>99年12月15日，L008會議室</t>
  </si>
  <si>
    <t>九十九學年度校園「禮貌天使」故事推薦活動-校園「禮貌天使」故事推薦活動為學期第一次辦理，為鼓勵學生能養成良好的生活習慣，全校推薦150個名額，做為學習典範，對尊師重道、問早道好、負責誠實、關懷自省的學生行為予以肯定，獲得推薦的同學都覺得這些行為都是當學生的本份，能獲得師長的肯定也更加堅定自己的行為及態度，深覺由此活動對學生的行為確有加分的作用。(配合款30000)</t>
  </si>
  <si>
    <t>99年9月月13日至100年1月13日，全校校園</t>
  </si>
  <si>
    <t>本學期開學不久即轉發禮貌卡，有少數系不知如何使用或同學受師長推薦並未至服務學習中心領取禮券，活動方式宣導不足需加強，學生於品德教育網留言板留言感想及事蹟有些大同小異實屬可惜，未能寫出學生對此活動的內心看法仍需教育。活動應讓更多同學參與及重視榮譽，讓更多學生能重視生活教育的養成。</t>
  </si>
  <si>
    <t>2品格教育宣導活動</t>
  </si>
  <si>
    <t>邀請國內有教育意涵藝術團體以戲劇、舞蹈宣教達到內化品格之成效。</t>
  </si>
  <si>
    <t>師生計約500人</t>
  </si>
  <si>
    <t>99學年第1學期「性別平等教育主題輔導周-性別嘉年華」-採用演講方式、幼兒戲劇課程、影片與圖文競賽、小團體諮商等多元活動型態進行，學生反應十分良好。(配合款13560，補助款37838)(獎品2775)</t>
  </si>
  <si>
    <t>校方建議活動希望能安排在寒暑假。透過這活動，能讓組員們知道如何基於我心，服務他人，待人處事的方法。</t>
  </si>
  <si>
    <t>目標1-1</t>
  </si>
  <si>
    <t>策略1-1-1</t>
  </si>
  <si>
    <t>願景2</t>
  </si>
  <si>
    <t>目標2-1</t>
  </si>
  <si>
    <t>策略2-2-1</t>
  </si>
  <si>
    <t>目標2-3</t>
  </si>
  <si>
    <t>策略2-3-1</t>
  </si>
  <si>
    <t>願景4</t>
  </si>
  <si>
    <t>目標4-1</t>
  </si>
  <si>
    <t>策略4-1-1</t>
  </si>
  <si>
    <t>辦理交通安全教育宣導月暨示範活動
1.尊重生命學生在校機車考照活動6,000元
2.導師會議交通安全宣導活動4,000元
3.班級交通安全宣導種子人員研習20,000元
4.新生交通安全宣導活動5,000元
5.辦理交通安全教育海報設計才藝競賽活動10,000元（含禮券8000元）
6.鄰近社區交通安全教育宣導活動，30000
7.交通安全教育宣導網路有獎徵答活動，10,000元</t>
  </si>
  <si>
    <t>辦理影響校園安全相關事務發掘比賽       上下學期各辦理乙次禮券4000元*2</t>
  </si>
  <si>
    <t>配合每學期校園清潔日實施校園清潔比賽及校園安全檢視，提供本校師生優質生活環境。(上下學期二次)(獎勵金49,800元)</t>
  </si>
  <si>
    <t>演講座談、影片欣賞與討論、輔導股長、主題式輔導週(禮卷)、班級輔導、網路活動(獎品)</t>
  </si>
  <si>
    <t>確立、倡導與釐定高等教育人才培育的核心價值；配合學校整體發展與學生特質，以建立具有特色的校園文化。</t>
  </si>
  <si>
    <t>1培養民主法治觀念、強化學生自治功能</t>
  </si>
  <si>
    <t>2自治幹部領導才能研習營</t>
  </si>
  <si>
    <t>99年10月5日 pm12:50-pm2:40 L008</t>
  </si>
  <si>
    <t>全校師生及餐廳廚工共131人</t>
  </si>
  <si>
    <t>3服務學習、勞作教育及品德教育網路e化即時資訊服務</t>
  </si>
  <si>
    <t>炬青社15人，服務對象:明興老人養護中心的老人服務人數:15人</t>
  </si>
  <si>
    <t>99年4月9日至6月25日(每星期五)  慈幼工商</t>
  </si>
  <si>
    <t>99年7月3日、7月10日、7月17日、7月24日(每星期六)台南市南區喜東里明興路320號</t>
  </si>
  <si>
    <t>營隊還有很多需要改善的地方，檢討活動的進行與內容，重新檢視需要修改的部份，以便下次營隊進行順利。營隊的目的是爲了促進參與的夥伴彼此之間能夠互相 信任，並且培養彼此間的默契。即使有遇到意見不合的情況，也能以良好的溝通取得共識，團體活動進而塑造以及培養夥伴們得凝聚力，使得活動能順利且成功的完成。</t>
  </si>
  <si>
    <t>本寒假電腦營的行前教育訓練周詳，多次與活動學校協調，獲得到被服務國小的行政支援與家長充分配合，所以營隊進行非常順利。服務志工非常用心準備，所有電腦營的上課內容都有編製講義，所以同學就可以輕鬆快樂學習，學習成效良好。3.服務志工從電腦營的活動中與小學生的回饋中充份體會積極奉獻及關愛社會之服務人生觀。</t>
  </si>
  <si>
    <t>集合時間需要再提早10分鐘，以免延誤火車出發時間。各個幹部要與組員再多一點互動。注意人數上限，超過20人就不可以在報。還是有看到少數人邊募捐發票邊喝飲料，需要再次宣達：出去募捐發票就代表創世，不可以邊募發票邊喝飲料，要喝飲料時應該把背心脫掉。</t>
  </si>
  <si>
    <t>99年10月8日-12月10日(每週五)，慈幼工商</t>
  </si>
  <si>
    <t>陶瓷社員6人，慈幼工商學生75人</t>
  </si>
  <si>
    <t>親善大使社舉辦「第八屆親善大使選拔決選」-舉辦親善大使選拔活動，並將全校優秀人才透過選拔出的菁英後，再次培訓後做出決選，選出菁英中的菁英，為校出隊服務提昇本校形象。(配合款11679，補助款51075)</t>
  </si>
  <si>
    <t>興達國小畢業生，服務人數:200人</t>
  </si>
  <si>
    <t>100年01月20日至6月21日，活動地點:高雄縣茄萣鄉興達國小</t>
  </si>
  <si>
    <t>工作人員認真負責，場收時大家都會互相幫忙，建議下次活動時間可以提早一點。</t>
  </si>
  <si>
    <t>3社會服務工作</t>
  </si>
  <si>
    <t>勞作教育小組長至偏遠地區或參與台灣清掃學習會等進行社會關懷活動。</t>
  </si>
  <si>
    <t>南台科技大學99學年度社區服務系列活動(一)『2010 Clean Up the World清潔地球環保台灣』社區好鄰居 OPEN好生活活動-為響應『世界清潔日』活動，結合財團法人統一超商好鄰居文教基金會共同辦理『Clean Up the World 清潔地球環保台灣』全國社區清掃學習活動，本次活動由服務學習中心主任高文民主秘帶領志工師生前往台南市林默娘公園與統一超商雲嘉南區部分門市員工共約1000人進行會師，隨即展開清潔學習活動，並於當天中午匯集垃圾後結束活動。(補助款24670)</t>
  </si>
  <si>
    <t>師生80人</t>
  </si>
  <si>
    <t>99年9月18日(六)林默娘公園</t>
  </si>
  <si>
    <t>1.活動前雖有颱風警報，確阻止不了大家的服務熱情，看到來自雲嘉南區域不同單位的熱心志工，能共同響應世界清節日活動感到非常光榮與感動。2.主辦單位提供的清潔用具雖然有些不足，但大家卻能展現雙手萬能的功夫，同心協力將負責區域打掃的乾乾淨淨。3.本次服務雖然是配合全球世界清潔日活動讓社區能煥然一新，但也讓我們感受到，平常就應該要養成環保之好習慣，不是只有在世界清潔日進行打掃。</t>
  </si>
  <si>
    <t>99學年度第一學期服務學習必修課程勞作教育小組長參訪研習-1. 永續校園發展專題演講確實讓小組長了解徹底的校園資源回收工作能提升校園永續經營之效益。2. 深入的志工專題演講及他校勞作教育經驗交流與服務學習公民教育多元領域操作，讓小組長瞭解服務學習更廣泛的意涵與精神。(配合款30963，補助款20642)</t>
  </si>
  <si>
    <t>勞作小組長96 人</t>
  </si>
  <si>
    <t>99年12月15日，S708、遠東科技大學</t>
  </si>
  <si>
    <t>4關懷弱勢生命教育</t>
  </si>
  <si>
    <t>辦理攜手計劃生活營、社會關懷與社會服務等活動。（獎品5,000元）</t>
  </si>
  <si>
    <t>輔導志工40人, 國小學生80人</t>
  </si>
  <si>
    <t>諮商組</t>
  </si>
  <si>
    <t>98學年度第2學期關懷弱勢生命教育-1.輔導志工們透過校外志願服務活動學習如何團隊合作，甚至面對彼此差異而共同成長，有助於提升學生的近關係能力。2.透過對小朋友全心付出學習「施比受更有福」志願服務精神與意涵。(補助款38683)</t>
  </si>
  <si>
    <t>99年12月；訓練課程及大團體活動</t>
  </si>
  <si>
    <t>這次生活營活動場地的插頭沒電，以致於音響設備受到影響，未來在探勘時要注意這個問題。</t>
  </si>
  <si>
    <t>5反菸拒檳－樂活行動</t>
  </si>
  <si>
    <t>1. 製作及張貼懸掛宣導海報。
2.提供戒除教育。</t>
  </si>
  <si>
    <t>全校師生及違規吸菸學生</t>
  </si>
  <si>
    <t>6通識中心課程規劃推動</t>
  </si>
  <si>
    <t>1.開設關懷生命通識選修課程。                                             2.辦理品德教育專題講座。                                 3.辦理品德教育體認營活動</t>
  </si>
  <si>
    <t>.通識中心</t>
  </si>
  <si>
    <t>國際志工訓練及服務活動 (預計 2隊)</t>
  </si>
  <si>
    <t>99年6月4日；中華民國外交部</t>
  </si>
  <si>
    <t>本計畫開啟學界、企業界與非政府組織參與國民外交，培養青年人道關懷的服務精神，提升我國在國際社會的形象。這項活動獲得國內大學、企業及非政府組織積極投入，外交部至為感謝。為使國人對本案成果與友邦國情有更多認識與海內外持續交流，外交部將協助設立專屬網站，並將籌編「國際青年大使」專刊，將交流成果透過書面、影音方式與各界分享，使活動結束後，海內外青年仍得以持續交流往來。</t>
  </si>
  <si>
    <t>2010菲律賓行動國際志工師生9人</t>
  </si>
  <si>
    <t>99年6月2日至7月2日(每週三) 活動地點:T0207及T0312</t>
  </si>
  <si>
    <t>本校師生2人</t>
  </si>
  <si>
    <t>99年5月29日；臺北北投龍邦僑園會館</t>
  </si>
  <si>
    <t>志工7人，國中一年級~高中二年級共29人</t>
  </si>
  <si>
    <t>99年7月2日；國立南科國際實驗高級中學</t>
  </si>
  <si>
    <t>依據回饋表的意見與建議，學生們希望課程教材氣球可以不要這麼容易爆破。同時也希望可以安排較簡易的舞蹈動作，其中一部分則要求較難之舞蹈動作。</t>
  </si>
  <si>
    <t>99年度國際青年大使交流計畫往返學校-本次活動是為了推動與邦交國間之青年交流活動，培養友邦未來領袖對我文化與雙邊關係所舉辦的活動，活動內容包含台灣童玩、跆拳道、剪紙藝術、氣球造型、台灣美食、流行舞蹈、電腦多媒體教學以及科學水火箭製作，課程內容相當多元，帶給當地學生台灣文化與無限的歡樂，除此之外，除了介紹台灣文化給當地學生之外，本團也向當地學生學習當地傳統舞蹈”面具舞”，並吸取當地人文特色與文化。(14844+2877)(配合款17721)</t>
  </si>
  <si>
    <t>99年7月5~16日活動地點:S104</t>
  </si>
  <si>
    <t>建議團員能對在針對自己的授課內容更進一步的自我訓練達到課程的完整性及熟悉度，已住在活動當地執行時有更完善的表現。</t>
  </si>
  <si>
    <t>99年度聖克里斯多福國際青年大使交流計劃-培訓內容分別為電腦教學、台灣美食、桌球、皮影戲、跆拳道、造型氣球與團康遊戲，藉此機會讓所負責教學學生的經驗能更加熟稔。(配合款65502)</t>
  </si>
  <si>
    <t>辦理熱愛鄉土文化活動</t>
  </si>
  <si>
    <t>國際志工社參與「99年度國際青年大使交流計畫-成果發表」-本次活動成效相當豐碩，在成果發表會上來自台灣各個不同縣市的大專院校，大家聚集在一起分享交流來自於不同國家以及不同文化的體驗，以我們自己為例，我們就製作了一分鐘半的影音跟一分鐘半的舞蹈呈現給大家看還有靜態物品的展示等等， 為了讓效果更好，我們將自己的皮膚及服裝裝扮成與當地人一樣的膚色，已達到最佳的效果，靜態展示物品則是由當地帶回的食品及手工藝品等較具有紀念價值的物品。(14251+18344)(配合款32595)</t>
  </si>
  <si>
    <t>希望團員下次在準備活動時能提早做準備已達最省時省力且充分準備的效果，還有準備動態表演的時候能確實把舞蹈動作做出來。</t>
  </si>
  <si>
    <t>國際志工社「2010南台科技大學菲律賓國際青年行動服務成果冊印刷」-此一成果冊為2010南台科技大學菲律賓國際志工團於, 2010/07/03 – 2010/07/12之出隊服務證明及相關活動成果以平面方式展現之清冊,並以全彩高品質印刷所有相關活動照片及紙本資料, 相關印刷皆已順利完成。(配合款7200)</t>
  </si>
  <si>
    <t>國際志工社</t>
  </si>
  <si>
    <t>99年10月25日 南科印刷社</t>
  </si>
  <si>
    <t>針對成果冊印刷為求精美且易於了解及翻閱,多數採圖片及文稿配合做編輯,統合性稍嫌不足,盼能於往後將其配合主題性呈現。</t>
  </si>
  <si>
    <t>國際志工社參與「國際青年大使成果發表」-本次活動成效相當豐碩，在成果發表會上來自台灣各個不同縣市的大專院校，大家聚集在一起分享交流來自於不同國家以及不同文化的體驗，以我們自己為例，我們就製作了一分鐘半的影音跟一分鐘半的舞蹈呈現給大家看還有靜態物品的展示等等， 為了讓效果更好，我們將自己的皮膚及服裝裝扮成與當地人一樣的膚色，已達到最佳的效果，靜態展示物品則是由當地帶回的食品及手工藝品等較具有紀念價值的物品。(配合款10380)</t>
  </si>
  <si>
    <t>8熱愛鄉土文化活動</t>
  </si>
  <si>
    <t>布袋戲研習社舉辦「99年社團帶動中小學」-宣揚傳統文化，也讓小朋友從這麼小開始接觸布袋戲，也給他們有一個好奇心及吸收鄉土的文化。(配合款750)</t>
  </si>
  <si>
    <t>永康國小小朋友33人，布袋戲志工5人</t>
  </si>
  <si>
    <t>布袋戲志工15人</t>
  </si>
  <si>
    <t>99年11月28日早上九點到晚上十點，地點:台南縣鹽行禹帝宮</t>
  </si>
  <si>
    <t>事前工作分配應加強，建議下次演出前要把道具給準備好，操偶武打技術要再加強。</t>
  </si>
  <si>
    <t>99年12月11日10時至99年12月11日15時，文化走廊</t>
  </si>
  <si>
    <t>1.當天風太大，將垃圾亂吹。2.希望下次的攤位在操場附近。3.文化走廊，人潮有點少。4.應在快結束時，可以做促銷活動。</t>
  </si>
  <si>
    <t>崇德社員32人，海佃國小小朋友58人</t>
  </si>
  <si>
    <t>2010年12月12日，海佃國小</t>
  </si>
  <si>
    <t>1.在行前會有點雜亂因為辦的次數不多，所以活動前的培訓次數需再 多一些，讓各組更清楚活動的運作與方向。2.與國小的接洽上，須在吸取更多的經驗，以避免造成國小的不便及造成不好的印象。3.每一位須把負責的事務告知總召，而不是只單單把這件事告知對方讓對方知道而已。4.活動當天沒有流程表，沒有流程表就等於哪個時間要做什麼就沒有依據。</t>
  </si>
  <si>
    <t>陶藝社九十九學年度社區服務與關懷-藉著帶社區服務讓陶藝社的社員及幹部們了解到服務帶給他們的喜悅感，並且也能讓安平區的居民們了解到陶藝的樂趣。(配合款10836)</t>
  </si>
  <si>
    <t>社區的居民們用心的畫完自己的安平獅之後會有種喜悅感及成就感。建議: 可以每個工作人員都拿一個到各桌畫，這樣也可以順便指導那桌的居民。</t>
  </si>
  <si>
    <t>同圓社舉辦「淨灘、公益、旅行」活動-使沙灘恢復原始風貌，保護生態環境。(配合款739，補助款3288)</t>
  </si>
  <si>
    <t>99年11月28日 四草生態文化園區</t>
  </si>
  <si>
    <t>藉由活動了解保護生態環境的重要，並激勵學員愛護環境由己身做起。</t>
  </si>
  <si>
    <t xml:space="preserve">9服務性及輔導志工研習 </t>
  </si>
  <si>
    <t>服務性及輔導志工研習                                       諮商組40,000元、勞作組40,000元、衛保組20,000元</t>
  </si>
  <si>
    <t>衛保組志工、勞作組志工、輔導志工及全校學生200人</t>
  </si>
  <si>
    <t>諮商、勞作、衛保</t>
  </si>
  <si>
    <t>南台科技大學學生及輔導志工；共336人次</t>
  </si>
  <si>
    <t>99年3月10日~6月9日；南台科技大學</t>
  </si>
  <si>
    <t>九十九年度下半年「健康天使志工實施計畫」-志工們利用課於時間到學校附近的大光國小進行課業輔導及健康教育教學。教學內容包括：腸病毒、口腔衛生、正確的洗手與刷牙、登革熱等。小朋友們反應熱烈。(補助款20000)</t>
  </si>
  <si>
    <t>99年10月5日~99年12月3日 南台科大、大光國小</t>
  </si>
  <si>
    <t>本次計招募到26位志工同學，因為是第一次到小學去直接與小朋友們面對面，所以同學們既興奮又緊張，有了這次經驗相信未來會做的更好。</t>
  </si>
  <si>
    <t>99學年第1學期「輔導志工沿習活動」-透過課程與活動讓學生將所學應用在活動上，以達校園一級預防生命教育種子的目標。(補助款14642)</t>
  </si>
  <si>
    <t>99年10月-12月南台科大</t>
  </si>
  <si>
    <t>99學年度第一學期服務學習志工訓練研習活動-1.對清境7個社區居民及清境小瑞士遊客約2,500人進行社區環境生態保護、資源回收等教育宣導，深獲肯定。2.由清境社區發展協會及清境小瑞士統一商場協助安排帶隊人員深入各村落及清境小瑞士進行清掃學習活動，成效優良。(補助款40090)</t>
  </si>
  <si>
    <t>清境社區部落、清境小瑞士約2,500人</t>
  </si>
  <si>
    <t>99年12月3日至12月4日(五、六)東海大學、清境社區部落、清境小瑞士</t>
  </si>
  <si>
    <t>1.行前安排縝密，活動實施順暢，成果良好。2.優良學校參訪及社區清掃學習對志工服務成長有顯著效益。3.學生皆認為這是非常有意義之活動，希望能持續辦理。</t>
  </si>
  <si>
    <t>10推動服務學習與社團結合</t>
  </si>
  <si>
    <t>服務學習與社團結合</t>
  </si>
  <si>
    <t>勞作組志工及課外組社團幹部共105人</t>
  </si>
  <si>
    <t>99年12月3、4日虎尾科技大學、博望新村</t>
  </si>
  <si>
    <t>11服務學習觀摩研習</t>
  </si>
  <si>
    <t>服務學習觀摩研習(經常門)</t>
  </si>
  <si>
    <t>12推動全校性服務學習課程</t>
  </si>
  <si>
    <t>辦理服務學習必修課程種子教師研討會</t>
  </si>
  <si>
    <t>服務學習中心</t>
  </si>
  <si>
    <t>以小而美且內容精采的卡片，不論由視覺或宣導效果有其正面的價值。</t>
  </si>
  <si>
    <t>99年11月；南台科技大學</t>
  </si>
  <si>
    <t>配合教育部推廣校園心理衛生教育工作，編印學輔文宣資料。未來希望可以廣編經費﹐再編印更多主題的刊物或者其他相關宣傳品，提供全校老師、學生及教職員使用。</t>
  </si>
  <si>
    <t>攝影社志工10人</t>
  </si>
  <si>
    <t>99年12月11日  文化走廊</t>
  </si>
  <si>
    <t>1.規劃討論要確實並提早實行2.須排訂班表</t>
  </si>
  <si>
    <t>手工藝社-製作社團簡介-使大眾了解社團之運作，並將舊有資料加以保存，讓大家知道手工藝社團，且為社團留下資料。(配合款9416)</t>
  </si>
  <si>
    <t>資料事先準備不齊，使工作流程延遲，可以以條列式的方式記下完成的進度。</t>
  </si>
  <si>
    <t>落實加強學生菸害及戒菸專業知識宣導活動-因應國民健康局及董氏基金會之公函辦理，加強本校菸害防治教育及倡導戒菸輔導措施之宣導。(配合款14000)</t>
  </si>
  <si>
    <t>各樣文宣的設計排版及色彩運用非常明顯且利於達到宣導成效，宣導活動能夠找偶像代言是不錯的幫助有加分的作用。</t>
  </si>
  <si>
    <t>除校安人員外邀集各處室人員代表共同參與瞭解校園安全之重要性與基本處理知能。</t>
  </si>
  <si>
    <t>全體教官、校安人員、處室同仁</t>
  </si>
  <si>
    <t>99年11月17日15時至17時，L008會議室</t>
  </si>
  <si>
    <t>2辦理年度輔導知能研習、個案研討、工作坊等活動，提昇輔導專業效能與經驗交流、充實本職學能。</t>
  </si>
  <si>
    <t>輔導老師及校內老師30人</t>
  </si>
  <si>
    <t>諮商輔導組全體同仁；共19人次</t>
  </si>
  <si>
    <t>99年8月4日至5日；南台科技大學諮商輔導組F棟202</t>
  </si>
  <si>
    <t>藝術治療需要經由體驗以產生療效，本次工作坊安排三小時的活動，有意猶未盡的感覺，建議下次有類似活動，可延長時數。</t>
  </si>
  <si>
    <t>諮商輔導組全體同仁；共36人次</t>
  </si>
  <si>
    <t>99年11月11日&amp;25日；南台科技大學諮商輔導組F棟202</t>
  </si>
  <si>
    <t>由於講師課程設計採理論與實務並行的教學，並且進行個別指導，工作坊時間僅9小時，課程比較匆忙，建議將來能有進階課程，以銜接本次課程。</t>
  </si>
  <si>
    <t>3提升膳食管理委員專業效能與經驗傳承</t>
  </si>
  <si>
    <t>膳食管理委員</t>
  </si>
  <si>
    <t>1辦理年度學務與輔導工作觀摩活動，擷取優質經驗，強化工作成效。</t>
  </si>
  <si>
    <t>安排學輔績優學校交流、觀摩﹐增進學輔專業素養，提升學輔工作效益。</t>
  </si>
  <si>
    <t>學輔工作人員約40人</t>
  </si>
  <si>
    <t>學務處同仁36人</t>
  </si>
  <si>
    <t>99年8月25日、26日 弘光科技大學、台中啟聰學校</t>
  </si>
  <si>
    <t>1.研習觀摩中，了解自己在學務工作處理上之優缺點， 對本組之業務頗有改進之方向。2.學習對方學校行政工作之優點。3.改進校內行政工作之缺點。4.使行政成效更有效率。5.意見交換、實務經驗交流的研習，針對特定對象、特定範圍設計參訪活動行程。</t>
  </si>
  <si>
    <t>2學生事務與輔導工作觀摩與交流-宿舍管理</t>
  </si>
  <si>
    <t>辦理宿舍管理觀摩研習與經驗交流活動</t>
  </si>
  <si>
    <t>宿舍幹部（含志工）約60人左右</t>
  </si>
  <si>
    <t>99學年度第1學期學生宿舍自治幹部宿舍管理觀摩活動-1.增加宿舍幹部之間的情誼，對未來工作的協調有正面幫助。2.使幹部了解其他學校宿舍的運作狀況，截長補短強化本身優點、改進缺失。3.透過自身的反省，可增強服務的正面心態，使服務品質及效能增加。(配合款120000)</t>
  </si>
  <si>
    <t>全體宿舍幹部49人</t>
  </si>
  <si>
    <t>99年12月3日~4日宿舍</t>
  </si>
  <si>
    <t>1.活動為學生課餘之時間活動，影響學生不大。2.增加參訪觀摩的次數及學校，可增強幹部工作效能。3.活動時間應儘早安排，減少變動情形</t>
  </si>
  <si>
    <t>3辦理勞作教育工讀小組長觀摩參訪交流研習活動，藉此活動實施幹部本職學能提升及專業訓練、經驗傳承，而有效推動勞作教育課程與管理。</t>
  </si>
  <si>
    <t>辦理勞作教育工讀小組長觀摩參訪交流研習活動，藉此活動實施幹部本職學能提升及專業訓練、經驗傳承，而有效推動勞作教育課程與管理。</t>
  </si>
  <si>
    <r>
      <t>策略4-1-</t>
    </r>
    <r>
      <rPr>
        <sz val="12"/>
        <rFont val="標楷體"/>
        <family val="4"/>
      </rPr>
      <t>2</t>
    </r>
  </si>
  <si>
    <t>目標4-1</t>
  </si>
  <si>
    <t>願景4</t>
  </si>
  <si>
    <t>目標4-2</t>
  </si>
  <si>
    <t>建立專業化之學務與輔導工作及學習型組織。</t>
  </si>
  <si>
    <t>策略4-2-1</t>
  </si>
  <si>
    <t>充實學務與輔導工作人力與經費(進用專業學務與輔導人員，並編列專款)。</t>
  </si>
  <si>
    <t>工作項目</t>
  </si>
  <si>
    <t>經費概算
學校配合款支應</t>
  </si>
  <si>
    <t>經費概算
學校配合款支應_獎金</t>
  </si>
  <si>
    <t>經費概算
學校配合款支應_獎品</t>
  </si>
  <si>
    <t>經費概算
學生事務與輔導補助款支應</t>
  </si>
  <si>
    <t>合計</t>
  </si>
  <si>
    <t>辦理事項</t>
  </si>
  <si>
    <t>參加人數</t>
  </si>
  <si>
    <t>註解</t>
  </si>
  <si>
    <t>具體執行成效</t>
  </si>
  <si>
    <t>參加對象及人數</t>
  </si>
  <si>
    <t>辦理時間及地點</t>
  </si>
  <si>
    <t>檢討及建議</t>
  </si>
  <si>
    <t>辦理學輔創新人力進用</t>
  </si>
  <si>
    <t>進用專業學務與輔導人員，99年度編列專款1,275,980元。</t>
  </si>
  <si>
    <t>策略4-2-2</t>
  </si>
  <si>
    <t>充實學務與輔導工作人員之專業與管理知識。</t>
  </si>
  <si>
    <t>九十九學年度第一學期學生事務溝通會議-藉由學生事務會議溝通協調，讓學生相關法規更加完善。(配合款5097)</t>
  </si>
  <si>
    <t>98學年第2學期班級幹部推動校務與班務工作績效評比表揚-藉由班級幹部訓練實施計劃執行考核工作職掌之成效。(配合款10000)(獎品10000)</t>
  </si>
  <si>
    <t>99學年第1學期班級幹部推動校務與班務工作績效評比表揚-藉由班級幹部訓練實施計劃執行考核工作職掌之成效。(配合款10000)(獎品10000)</t>
  </si>
  <si>
    <t>99學年第1學期「輔導股長期末座談會」活動-1.增進輔導股長對生命教育的認識與瞭解。2.加強輔導股長對輔導工作的認知能力。3. 建立輔導股長與班級之溝通及關懷能力。(補助款5044)</t>
  </si>
  <si>
    <t>99學年第1學期學生宿舍幹部安全教育訓練-1.強化宿舍幹部安全教育觀念，並藉實際體驗增進安全知識及技能。2.使學生更了解安全的重要性。3.提昇幹部整體應有之安全知識及技能觀念。(補助款6000)</t>
  </si>
  <si>
    <t>九十九年度導師業務主題工作坊第三梯-為落實本校學輔工作，強化導師工作，透過專題演講，交換工作心得，促進導師與學輔人員之溝通聯繫，期能增進導師工作之績效，達成本校之教育方針。(補助款103771)</t>
  </si>
  <si>
    <t>99學年第1學期班級社群網站設計說明會-配合計中的班版網站設計，讓同學了解班級經營朝向E化的時代，有效經營班級的成效。(配合款6000)</t>
  </si>
  <si>
    <t>九十九學年度第一學期社區交通安全宣導活動-對與鄰近社區國中小學在交通安全教育上有多樣化的宣導，為社區交通安全維護上有莫大幫助。(補助款10000)</t>
  </si>
  <si>
    <t>99學年第1學期學生宿舍休閒健康活動-1.同學參與熱烈，提供彼此相互交流機會。2.外籍生、本校社團及住宿生均熱烈參與，使中秋賞月晚會活動達到最高潮。3.除增加交流情誼機會，亦提供乙次正確休閒健康活動的觀念。4.與國際事務處合辦此次活動，使得活動擴大及更加熱鬧。(補助款30000)</t>
  </si>
  <si>
    <t>99學年第1學期「愛傳99~教育部99年度生命教育戲劇競賽校內初選」-透過辦理校內生命教育戲劇競賽讓學生從中學習生命的價值與意涵。(配合款14027，獎品1000)</t>
  </si>
  <si>
    <t>99學年第1學期學生自我成長營-這次活動特別邀請聽障學生參與，有助於聽障學生融入一般人的人際交往圈。(補助款40010)</t>
  </si>
  <si>
    <t>九十九年度導師業務主題工作坊第三梯-為落實本校學輔工作，強化導師工作，透過專題演講，交換工作心得，促進導師與學輔人員之溝通聯繫，期能增進導師工作之績效，達成本校之教育方針。(補助款48459)</t>
  </si>
  <si>
    <t>99學年度第1學期房東座談會-1.愛心房東表揚。2.討論南台科大校外低收入戶賃居學生租賃費補助實施辦法草案。3.意見交流。(配合款4000)</t>
  </si>
  <si>
    <t>4位學生1位駕駛</t>
  </si>
  <si>
    <t>於99年3月24，L102</t>
  </si>
  <si>
    <t>4位學生及1位駕駛參加尿液篩檢均呈陰性反應無使用毒品情形，成效良好。</t>
  </si>
  <si>
    <t>1春暉專案宣導活動</t>
  </si>
  <si>
    <t>1.結合春暉社團舉辦相關系列宣導活動：如春暉志工培訓活動、捐血活動、健康路跑活動、海報、標籤、書法、徵文才藝創作競賽、愛滋病與人際關係之反思暨創世基金服務活動、社區無菸商店宣導活動、鄰近中小學防毒宣講隊、反毒講演活動。
2.製作反毒、反愛滋之海報張貼於鄰近社區活動中心、火車站，以達宣傳效果。
3.社區服務-與鄰近中小學、社服機構聯繫做菸害防制、反毒、反愛滋宣講，共計20,000元。
4.社區宣導活動-菸害防治、愛滋病、毒品宣導，共計10,000元。
5.宣傳海報、徵文、書法、標籤才藝創作製作競賽活動10,000元（含禮券獎勵6,000元-學校配合款支應）。
6.春暉志工培訓活動，共計10,000元；春暉168健康路跑活動20,000元；尿液篩檢活動宣導與檢測，共計10,000元。</t>
  </si>
  <si>
    <t>1.春暉社社員及鄰近社區、中小學社團
2.全校師生</t>
  </si>
  <si>
    <t>補充說明：
1.社區宣導活動獎勵6600元，由學輔配合款支應。
2.宣傳海報競賽獎勵金1400元由學輔配合款支應。</t>
  </si>
  <si>
    <t>辦理「班級幹部安全知能」研習活動：1.春暉專案工作現況簡介。2.春暉志工應有的態度與工作技巧。3.推動無菸校園的遠景說明。4.分組訓練。(配合款5000)</t>
  </si>
  <si>
    <t>住宿生及春暉廣電社成員共計29位。</t>
  </si>
  <si>
    <t>於99年3月31日星期三下午二時五十分至下午十八時整，在E棟504教室實施。</t>
  </si>
  <si>
    <t>1.上課的地點是否可以結合相關的機關，以便充實相關資訊如衛生局、戒癮協會等。2.無菸校園的推動若只靠春暉志工其成效有限，但是我們會努力扮演好角色，推動無菸校園。3.時間三個小時非常充實，學到春暉專案的宗旨與目標，希望能做好春暉專案工作。</t>
  </si>
  <si>
    <t>辦理宣導活動：1.春暉專案「反毒、拒菸、關懷愛滋」宣導工作。2.春暉社團及志工與市民玩拒煙搓搓樂。3.推動抽菸就贏報名活動。4.推動拒絕二手菸連署活動共計320位市民連署。(配合款3775)</t>
  </si>
  <si>
    <t>永康市參加運動會的市民約1200人以上。</t>
  </si>
  <si>
    <t>99年4月25日上午8時至12時整於台南大學附屬中學</t>
  </si>
  <si>
    <t>本活動參與人數超乎預期熱烈，部分宣導品準備不足。春暉社團及志工雖然第一次辦理校外活動，但都能努力扮演好角色，讓此次拒菸反毒及關懷愛滋的活動達到預期目標。</t>
  </si>
  <si>
    <t>98學年第2學期帶動「國中小菸害防制課程」-1.大橋國中235位師生參加拒菸/反毒宣導，並對其中25位吸菸學生實施CO檢測，反應熱烈成效良好。2.大橋國小362位師生參加拒菸/反毒宣導，深獲師生讚許與肯定，成效良好。(補助款10000)</t>
  </si>
  <si>
    <t>大橋國中235位師生/大橋國小362位師生</t>
  </si>
  <si>
    <t>99年4月27日大橋國中/5月5日大橋國小</t>
  </si>
  <si>
    <t>檢討會於99年5月12日星期三下午2時40分至下午5時40分時，於E504教室實施。1.在與小學生的互動中了解推動拒菸/反毒教育宣導是件非常榮譽的工作，使我更了解春暉專案的重要性與推動春暉工作的使命與責任。2. 與中小學生的互動中使我們更應積極推動拒菸反毒關懷愛滋的工作不讓他們受傷害。</t>
  </si>
  <si>
    <t>99學年第1學期「春輝志工培訓活動」-本次活動，首先由學務長勉勵同學們能犧牲自己的時間投入志工服務的行列，推動無煙校園，這種無私的精神，將來必成就更大的事業。接著生輔組史組長針對春暉志工應有的態度與工作技巧，深入淺出的舉例說明，，讓學生們更能了解志工並不是只有服務熱忱就夠的，如果有良好的態度加上優異的技巧，必能圓滿達成。最後由蔡教官說明春暉專案工作現況簡介並實施分組訓練後結束課程。本活動或95%與會學生滿意。(配合款5000)</t>
  </si>
  <si>
    <t>本校學生50人</t>
  </si>
  <si>
    <t>99年10月13日下午14時50分至18時50分，E棟504室。</t>
  </si>
  <si>
    <t>1.結合奇美醫院營養科主任講解菸害與飲食的關連性，充實志工們智能，減少巡查時產生不必要的衝突。2.時間三個小時非常充實，不論是無煙校園的推動到春暉志工應有的態度與精神，都讓我們感受到，不要小看自己，只要發揮每一個螺絲釘的精神，在推動無煙校園的成績上，春暉志工一定不會也不能缺席。</t>
  </si>
  <si>
    <t>99學年第1學期「帶動中小學菸害毒品防制」-大橋國中245位師生、大橋國小372位師生，反應熱烈成效良好。(補助款10000)</t>
  </si>
  <si>
    <t>大橋國中245位師生、大橋國小372位師生</t>
  </si>
  <si>
    <t>99年11月15日大橋國中、11月19日大橋國小</t>
  </si>
  <si>
    <t>99學年第1學期「春暉專案才藝競賽活動」-本案參加logo才藝競賽共有十位同學20件作品，均獨具特色，獲勝前十名作品送教育部參加競賽。春暉海報設計競賽共計四十個班級繳交作品238人參與創作，藉由作品的設計及參與，讓學生體會菸、酒、檳榔、毒品及愛滋病對社會的危害性並提升自我防護能力，進一步的協助防治工作推展，優勝作品12幅的展示也獲得本校同學的讚賞，更提升同學對春暉工作的認識與認同。(配合款6218，補助款5000，獎金300，獎品3000)</t>
  </si>
  <si>
    <t>志工15人，本校學生248人次</t>
  </si>
  <si>
    <t>99年9月29日至11月16日實施</t>
  </si>
  <si>
    <t>1.參加競賽活動除了logo、海報設計等活動是否可以增加更多種類的競賽活動，讓更多的同學可以參與活動，更可以藉此宣導春暉專案。2.競賽的設計是否可以內容更多元。</t>
  </si>
  <si>
    <t>慶祝41週年校慶辦理『拒菸反毒路跑』活動-為慶祝本校41週年校慶，推動師生養成正確休閒生活習慣及發展全校師生健康體適能，督促學生遠離『菸、毒』生活，活動當天共計166位教職員及學生參與路跑活動，不畏南台灣第一道寒流，以熱情衝破寒冷的天候，跑完全程。27位田徑社及春暉志工協助，讓活動圓滿完成，讓學生從服務中學習，增進團隊精神與學生自我要求能力，建構溫馨、健康的友善校園。(配合款5000，補助款15000，獎品3000)</t>
  </si>
  <si>
    <t>師生166人參加路跑活動，志工27人</t>
  </si>
  <si>
    <t>99年12月8日上午5：10至7：30時於校園</t>
  </si>
  <si>
    <t>1.未能請營繕組打開三連堂前燈光，導致活動延後。2.路跑活動終點未明確分道，讓選手無法分辨。3.培養師生養成正確休閒生活習慣及發展全校師生健康體適能，督促學生遠離『菸、毒』生活，是非常好的活動，希望每年都能辦理。</t>
  </si>
  <si>
    <t>2春暉專案宣導活動</t>
  </si>
  <si>
    <t>辦理反毒、反菸、反愛滋等宣導活動</t>
  </si>
  <si>
    <t>進修部全體師生</t>
  </si>
  <si>
    <t>進修部</t>
  </si>
  <si>
    <t>進修部慶祝41週年校慶「拒菸、反毒」路跑活動-結合春暉社團舉辦校園健康路跑活動，並利用海報及旗幟宣導反煙、反毒、反愛滋等宣導活動，頗具成效。(配合款15000，補助款15000)</t>
  </si>
  <si>
    <t>日夜間部師生計250人</t>
  </si>
  <si>
    <t>99年12月8日，本校校園</t>
  </si>
  <si>
    <t>1.清晨5點到校，天色仍暗，學校燈光略顯不足；這個活動深具意義，「拒菸、反毒」應擴大宣導，讓每位同學深植於心中，且能身體力行。</t>
  </si>
  <si>
    <t>98學年第2學期友善校園清潔美化競賽活動-透過清潔美化競賽，讓師生體會到校園環境清潔的維護，是需要全校師生共同參與配合。(配合款35180)(獎品24900)</t>
  </si>
  <si>
    <t>全校師生共同參與18000人</t>
  </si>
  <si>
    <t>99年5月5日(三)南台校園</t>
  </si>
  <si>
    <t>藉由清潔美化比賽，將平日不常注意到的細節，加以打掃，使整體校園美化環境更加完善。</t>
  </si>
  <si>
    <t>99學年第1學期友善校園清潔美化競賽活動-透過嚴謹的規劃安排，全校各單位及師生將校園清掃得更加清新。(配合款34820)(獎品23700)</t>
  </si>
  <si>
    <t>99年12月8日(三)南台校園</t>
  </si>
  <si>
    <t>因學校實施節能減碳措施，因此活動舉辦時部分教室光線不足，影響學生打掃及評分，未來希望可開放教室燈光，以便打掃活動順利進行。</t>
  </si>
  <si>
    <t>311 宿舍白色情人節點燈活動-1.同學參與熱烈，提供彼此相互交流機會。2.外籍生及校外社區人員共同參與，使點燈活動增添不少光彩，活動也達到高潮。3.除增加交流情誼機會，亦提供乙次正確休閒健康活動的觀念。(配合款12040，補助款17960)(獎金4040)</t>
  </si>
  <si>
    <t>工作人員100人，全校師生約3000人</t>
  </si>
  <si>
    <t>99年3月11日 六宿前大操場</t>
  </si>
  <si>
    <t>1.活動為學生課餘之時間活動，影響學生不大。2.活動宣導較少，學校周邊鄰居及進修部上課同學有些微詞。3.活動流程的安排，要透過宣導讓大家知悉，雖邀請週邊鄰居共同來參與，但仍未達熱烈參與，雖可增強活動效果，但也有美中不足的情形。</t>
  </si>
  <si>
    <t>宿舍端午節習俗節慶活動-1.同學熱烈參與網路有獎徵答的活動，參加人數比去年大有增加。2.分送外籍生粽子讓外籍生感受溫暖，使活動達到最高潮。3.除讓同學能對端午節民俗節慶有所認知，亦提供乙次正確休閒健康活動的觀念。(配合款30000)(獎品13000)</t>
  </si>
  <si>
    <t>全校住宿學生約600人</t>
  </si>
  <si>
    <t>99學年第1學期學生宿舍休閒健康活動「第一屆南方耶誕節系列活動」-1.同學參與熱烈，提供彼此相互交流機會。2.外籍生、本校社團及住宿生均熱烈參與晚會活動達到最高潮。(配合款17960，補助款12040)</t>
  </si>
  <si>
    <t>全校住宿學生及師生約2000人</t>
  </si>
  <si>
    <t>99年12月23日南台大操場</t>
  </si>
  <si>
    <t>活動期間同學大都靠近餐點攤位，表演場地稍嫌稀疏，天黑後情況改善，人潮增多且週邊鄰居也共襄盛舉，使得活動進入高潮。</t>
  </si>
  <si>
    <t>本校學生37人</t>
  </si>
  <si>
    <t>99年9月25日-26日 am8:10-pm17:10 M棟集賢廳</t>
  </si>
  <si>
    <t>本活動原本預計收30位學生，一開學立即額滿，結果在同學們的苦苦哀求下，又多收了10人，最後有3人未出席。下次擬多活動材料，讓更多的學生參與。</t>
  </si>
  <si>
    <t>九十九年度下半年「心肺復甦術研習活動」-本活動與軍訓室及永康市衛生所合辦，並邀請EMT緊急救護員擔任教練及助教。學員部分則要求所有班級的衛生股長參加受訓，除少部分另有活動的人未到場外，總計有215位衛生股長出席，並將取得台南縣衛生局CPR研習證。(補助款23848)</t>
  </si>
  <si>
    <t>本校學生215人，志工5人</t>
  </si>
  <si>
    <t>99年10月6日pm2:00-pm5:40M棟集賢廳</t>
  </si>
  <si>
    <t>本活動要求所有衛生股長參加，目的是讓每個班級都有一位急救小尖兵，下學期擬辦理社團幹部及宿舍幹部的CPR研習，這樣學校內所有的團體裡都至少有一位具證照的成員，未來要辦理各項活動時，更多了一份保障。</t>
  </si>
  <si>
    <t>工作人員10人，全校師生103人</t>
  </si>
  <si>
    <t>99年10月11日 a.m.8:10-10:00 M棟集賢廳</t>
  </si>
  <si>
    <t>本活動場地非常大，但是講師可能是第一次來的緣故，沒有好好的利用，以至於讓學生們擠在座位上，而沒有將身體完全伸展開來。下次再辦理時將要求講師要確定所有同學是否有足夠的空間再開始活動。</t>
  </si>
  <si>
    <t>九十九年度下半年「肝炎防治教育—由中醫觀點談青少年養身保健」-本活動邀請署立台南醫院中醫科主任陳俞沛醫師蒞校演講。演講內容包括肝功能、三酸甘油脂、膽固醇、尿酸及痛風等的成因及治療與預防方式，與會同學受益良多。(補助款8690)</t>
  </si>
  <si>
    <t>工作人員4人，全校師生101人</t>
  </si>
  <si>
    <t>99年11月26日 p.m.1:50-3:30 ，L008演講廳</t>
  </si>
  <si>
    <t>陳醫師經驗豐富且態度親切，往後同學如有相關疾病可至台南醫院找陳醫師看診。</t>
  </si>
  <si>
    <t>九十九年度下半年「登革熱防治-找死角摸大獎」活動-藉由同學們的協助找出校園登革熱孳生源死角。經由同學們的參與，果然找出不少隱藏在角落的積水處。將請勞作組協助將之清除乾淨。(配合款10002，獎品5000)</t>
  </si>
  <si>
    <t>工作人員3人，全校師生26人</t>
  </si>
  <si>
    <t>99年12月7日-24日校園</t>
  </si>
  <si>
    <t>本活動時間有點緊迫，下次應延長時限，並搭配問卷調查等讓活動更多元化。</t>
  </si>
  <si>
    <t>九十九年度下半年「精油的應用-防文精油DIY」活動-邀請太極健康管理中心芳療講師周明慧先生主講，介紹精油對人體健康及身心平衡的貢獻，並帶領大家自己動手做防蚊精油。(配合款9998)</t>
  </si>
  <si>
    <t>工作人員3人，全校師生50人</t>
  </si>
  <si>
    <t>99年12月16日N207</t>
  </si>
  <si>
    <t>上課教室為花藝教室，教室設備完善，未來辦理類似活動希望能再用到此教室。</t>
  </si>
  <si>
    <t>99年10月南台科技大學諮商輔導組</t>
  </si>
  <si>
    <t>配合教育部推廣校園心理衛生教育工作，購置優良影片，讓他們可以自我教育與學習，提供給全校老師及學生使用。</t>
  </si>
  <si>
    <t>南台科技大學學生35人次</t>
  </si>
  <si>
    <t>99年8月~11月；南台科技大學諮商輔導組F棟202</t>
  </si>
  <si>
    <t>這次因教育部來文於暑假，許多學生不在校園裡，史的這次參與隊伍太少。</t>
  </si>
  <si>
    <t>98學年第2學期「小團體輔導活動」-1.本次活動將三個不同主題的團體進行套裝式的宣傳，本學期參加的學生多為第一次加入，有助於推廣本活動。2.學生們在過去對情緒的認識不夠深入，透過團體輔導活動幫助學生對自己的情緒、人際有所認識有助於學生心理健康。(補助款32466)</t>
  </si>
  <si>
    <t>南台科技大學學生；共122人次</t>
  </si>
  <si>
    <t xml:space="preserve">99年5月1日~6月8日；諮商輔導組團體諮商室 </t>
  </si>
  <si>
    <t>性別平等教育主題輔導週－張開性別的眼睛-本活動主要想透過影片賞析、心理測驗與小團體諮商讓學生體驗生活經驗中的性別意識。這次活動的影片都是挑選很紅的影片，主題多元且貼近學生的生活層面，尤其是村上春樹的作品，是學生所熟悉的，頗受學生歡迎，另外，心理測驗採用愛情態度量表，學生的反應很好，認為這個測驗很準且有助於自我瞭解。(配合款12400，補助款14993)</t>
  </si>
  <si>
    <t>南台科技大學學生；共235人次</t>
  </si>
  <si>
    <t>99年5月1日~6日；南台科技大學</t>
  </si>
  <si>
    <t>藉由學生的反應可以瞭解，心理測驗與影片欣賞的活動形式，頗被學生接受與喜愛，尤其是參加活動踴躍發表意見又可以獲得小獎品，可以吸引學生積極參與，值得繼續沿用。這次影片播放地點選擇在N201視聽教室，有階梯座位而且音效設備佳，學生反應很好，未來舉辦活動建議借用該場地。</t>
  </si>
  <si>
    <t>99學年第1學期「輔導股長期初在職訓練」-1. 增進輔導股長對兩性關係的認識與瞭解。2. 加強輔導股長對輔導工作的認知能力。3. 建立輔導股長與班級之溝通及關懷能力。(補助款10013)</t>
  </si>
  <si>
    <t>南台科技大學學生；共183人</t>
  </si>
  <si>
    <t>99年10月20日；S棟708國際會議廳</t>
  </si>
  <si>
    <t>輔導股長之任期採一學期一任制，並於每學期參與兩場諮商輔導組所舉辦之研習活動，建議輔導股長任期更改為一學年一任制，可規劃一整年一系列的訓練，真正培養出了解班上同學狀況，且清楚知道諮商輔導組可使用之資源的輔導股長。</t>
  </si>
  <si>
    <t>南台科技大學學生及社區幼稚園、小學生共235人次</t>
  </si>
  <si>
    <t>進行社區推廣活動時，使用小獎品做為獎勵，觀眾在觀看戲劇時顯得專注，回答問題十分踴躍，可見成效顯著。</t>
  </si>
  <si>
    <t>南台科技大學日夜間部導師及學輔相關人員67人</t>
  </si>
  <si>
    <t>99年4月30日至5月1日，L008、墾丁青年活動中心</t>
  </si>
  <si>
    <t>1.增加活潑歡笑的溝通氣氛。2.增加野外求生課程。3.增加班及經營之實務。4.是否可辦理外島研習。5.辦理時間是否可利用星期六、日，以免影響老師上課。</t>
  </si>
  <si>
    <t>1.學校單位主管互相交流。2.紓解工作壓力。建議下次活動時間可以延長。</t>
  </si>
  <si>
    <t>3提升導師士氣鼓勵措施（獎勵績優導師）</t>
  </si>
  <si>
    <t>九十八學年度第二學期績優導師獎勵-落實學輔工作，獎勵績優導師，提高教育功能，建立本校之優良校風，達成本校之教育方針，特依南台科技大學導師制實施辦法訂定之。(配合款32000)(獎品32000)</t>
  </si>
  <si>
    <t>日間部導師 約232人</t>
  </si>
  <si>
    <t>99年9月16日  N棟音樂廳</t>
  </si>
  <si>
    <t>建議將29位績優導師分兩梯頒獎，頒獎前先通知導師頒獎梯次。</t>
  </si>
  <si>
    <t>4導師工作研討</t>
  </si>
  <si>
    <t>98學年第一學期期末導師工作研討會-1.檢討一學期來導師輔導工作之缺失，並尋求改善之道。2.討論98學年度第一學期導師工作預定計畫。(補助款21711)</t>
  </si>
  <si>
    <t>各院院長(4人)、各系主任導師(22人)、各班級導師(232人)、系輔導教官(7人)及學務處各組工作人員(10人)，合計275人。</t>
  </si>
  <si>
    <t>99年1月14日 S708</t>
  </si>
  <si>
    <t>1.了解本學期學務工作實施績效。2.藉此機會向學校反應學生問題。3.檢討本學期導師工作。</t>
  </si>
  <si>
    <t>每學期2次導師工作會議</t>
  </si>
  <si>
    <t>98學年第二學期期初導師工作研討會-1.落實導師班級輔導工作，提昇導師工作士氣。2.宣導新學年學生事務輔導重點，提供各班導師輔導參考。(補助款20230)</t>
  </si>
  <si>
    <t>99年3月3日  N棟音樂廳</t>
  </si>
  <si>
    <t>1.請導師踴躍發言，將班級相關問題於會議中提出，讓學校相關單位了解學生問題。2.會議結束後，請學務處將會議資料以E-mail方式寄發給導師。</t>
  </si>
  <si>
    <t>九十八學年度第二學期期末導師工作研討會-1. 檢討一學期導師輔導工作之缺失並尋求改善之道。2. 討論99學年度第一學期導師工作預定計畫。(配合款19883)</t>
  </si>
  <si>
    <t>各院院長(4人)、各系主任導師(22人)、各班級導師(232人)、系輔導教官(7人)及學務處各組工作人員(10人)，合計280人。</t>
  </si>
  <si>
    <t>99年6月23日 N棟音樂廳</t>
  </si>
  <si>
    <t>1.了解本學期來學務工作實施績效。2.藉此機會向學校反應學生問題。3.檢討本學期導師之工作。</t>
  </si>
  <si>
    <t>九十九學年度第一學期期初導師工作研討會-落實導師班級輔導工作，提昇導師工作士氣。宣導新學年學生事務輔導重點，提供各班導師輔導參考。(配合款20025)</t>
  </si>
  <si>
    <t>各院院長(4人)、各系主任導師(24人)、各班級導師(233人)、系輔導教官、及學務處各組工作人員，合計280人。</t>
  </si>
  <si>
    <t>1.希望期初導師工作研討會能於開學前一週召開，避免與老師上課時間衝突，造成困擾。2.請導師勿於開會中離席。3.請導師準時與會。</t>
  </si>
  <si>
    <t>5進修部導師輔導知能研習</t>
  </si>
  <si>
    <t>工作報告、演講座談、經驗分享、分組討論</t>
  </si>
  <si>
    <t>99年5月31日  時間17：30～21：30  地點：榕園</t>
  </si>
  <si>
    <t>高主秘帶著小組長們一起去參觀天文館及參與清掃學習，讓小組長們更加了解天文地理之知識及關懷社會，希望可以常常辦此類活動。</t>
  </si>
  <si>
    <t>勞作小組長60人</t>
  </si>
  <si>
    <t>99年5月22、23日夏都飯店、仁德休息站</t>
  </si>
  <si>
    <t>99年6月29日L007、4月28日軍訓室會議室、4月2日軍訓室會議室</t>
  </si>
  <si>
    <t>學生幹部43人</t>
  </si>
  <si>
    <t>南台科技大學全校學生計4人</t>
  </si>
  <si>
    <t>優：對方國小的主任非常的配合  缺:控管小朋友的能力要再多加強  建議:時間上可以選擇較適合我們的時間</t>
  </si>
  <si>
    <t>斥堠童軍社6人、6次  國小四、五年級生  共40人</t>
  </si>
  <si>
    <t>勞作教育雖然辛苦，但在學生生活教育上卻扮演著重要的角色，學生執行勞作教育不但能培養團隊精神，更能提升榮譽感，在維護校園的同時也能有所學習。</t>
  </si>
  <si>
    <t>活動準備的大致上很周詳，也很密集的認真地的規劃安排會議等等，但課程時間上的控制可以再加強，有些課程太長則有些太短，但實屬經驗及現場問題，有了這次經驗下次一定可以更好。</t>
  </si>
  <si>
    <t>99年9月18&amp;26日 德州農場&amp;台南大學</t>
  </si>
  <si>
    <t>如何成為一個有價值的志工在於自身想法建設、培養自身國際觀、同理心以及文化上的入侵衝突皆令人省思理想與現實面的差異, 並瞭解到自我心理預期結果也許導致他人產生反感, 時時調整立場善用溝通達成交際手腕是相當重要之課題, 也助於打破語言文化藩籬，激發對於志工活動的親自參與感, 擴大國際參與的機會與多元性, 使國際參與力量正向發展拓展國際視野。</t>
  </si>
  <si>
    <t>99年5月29日(六)2010青年國際行動all in one行前培力大會師      台北北投龍邦喬園會館</t>
  </si>
  <si>
    <t>國際志工社員2人</t>
  </si>
  <si>
    <t>勞作組</t>
  </si>
  <si>
    <t>目標4-3</t>
  </si>
  <si>
    <t>建立e化之學務輔導工作。</t>
  </si>
  <si>
    <t>策略4-3-1</t>
  </si>
  <si>
    <t>建構e化的學務與輔導工作與環境，以強化服務效能。</t>
  </si>
  <si>
    <t>1加強南台人學習檔之學生獎懲記錄功能，提供學生行為規範之參考。</t>
  </si>
  <si>
    <t>經費概算
學生事務與輔導補助款支應</t>
  </si>
  <si>
    <t>辦理事項</t>
  </si>
  <si>
    <t>參加人數</t>
  </si>
  <si>
    <t>註解</t>
  </si>
  <si>
    <t>學生議會、學生會、系會、社團</t>
  </si>
  <si>
    <t>課外組</t>
  </si>
  <si>
    <t>演講座談、經驗傳承、分享、分組討論</t>
  </si>
  <si>
    <t>課外組</t>
  </si>
  <si>
    <t>辦理班級幹部研習2場次暨績優表揚（含獎勵金20,000元，由學輔配合款支出）</t>
  </si>
  <si>
    <t>各班班級幹部約1000人左右</t>
  </si>
  <si>
    <t>生輔組</t>
  </si>
  <si>
    <t>辦理每學期乙次宿舍幹部訓練</t>
  </si>
  <si>
    <t xml:space="preserve">
學生宿舍幹部約50人左右</t>
  </si>
  <si>
    <t>進修部</t>
  </si>
  <si>
    <t>衛保組</t>
  </si>
  <si>
    <t>全校師生</t>
  </si>
  <si>
    <t>勞作組</t>
  </si>
  <si>
    <t>諮輔組</t>
  </si>
  <si>
    <t>全校導師</t>
  </si>
  <si>
    <t>全校導師、輔導教官及相關訓輔人員</t>
  </si>
  <si>
    <t>進修部導師、輔導教官及相關訓輔人員</t>
  </si>
  <si>
    <t>課外組(經常門)</t>
  </si>
  <si>
    <t>導師、主任、教官、訓輔人員</t>
  </si>
  <si>
    <t>進修部全體導師及學輔人員</t>
  </si>
  <si>
    <t>全校社團</t>
  </si>
  <si>
    <t>1.辦理學生議事研習營，培養學生議會法治能力。                                                                         2.不定期與學生自治幹部座談。</t>
  </si>
  <si>
    <t>本校日夜間部學生約18000人</t>
  </si>
  <si>
    <t>99年9月7日至20日止，南台校園</t>
  </si>
  <si>
    <t>中華民國100年青年節執行委員會議- 論壇主題方向確定為「創新、卓越」(配合款2299)</t>
  </si>
  <si>
    <t>與會人員18人</t>
  </si>
  <si>
    <t>99年12月26日 10:00 、100年/1月15日 12:50  救國團台北松江總部</t>
  </si>
  <si>
    <t xml:space="preserve"> 希望下次開會通知早點發放</t>
  </si>
  <si>
    <t>小隊輔要更加注意小朋友的安全， 值星官在維持秩序時應再嚴厲一些， 活動關卡設計能再多樣化些。</t>
  </si>
  <si>
    <t>須將資料本做成一致性及整齊性。外殼必須有正式但是不失活潑的特性。</t>
  </si>
  <si>
    <t>99學年度第1學期，F203-2基服社社辦</t>
  </si>
  <si>
    <t>基層文化服務社-製作社團資料整理-為了使資料更完善，使傳承系統更加完整，讓成果資料更加豐碩，使未來社員更加了解基服社。(配合款12350)</t>
  </si>
  <si>
    <t>績優導師15人</t>
  </si>
  <si>
    <t>訪視學生數技3402人，了解校外賃居學生住宿環境，適時反映賃居生需求並協助解決問題。</t>
  </si>
  <si>
    <t>99年9月20日至11月31日，校外賃居</t>
  </si>
  <si>
    <t>99年11月22日至26日(各宿舍)</t>
  </si>
  <si>
    <t>全校住宿學生約3000人</t>
  </si>
  <si>
    <t>1.希望能持續經常辦理。2.時間能提早舉辦。</t>
  </si>
  <si>
    <t>希望能持續經常辦理。</t>
  </si>
  <si>
    <t>99學年第1學期期末社團負責人會議暨指導老師座談會-通知下學期應注意事項</t>
  </si>
  <si>
    <t>社團負責人暨指導老師共159人</t>
  </si>
  <si>
    <t>98學年第二學期進修部期末導師會議-工作報告、經驗分享、學務工作議題討論。(補助款9600)</t>
  </si>
  <si>
    <t>99年6月23日 文炳館音樂廳</t>
  </si>
  <si>
    <t>1.希望會議時間能提前通知，避免與其他會議衝突，除發給開會通知外並請以Email通知。2.建議學生若有休學，學校缺曠系統應予以刪除，方便導師操行成績評分。</t>
  </si>
  <si>
    <t>99學年第一學期進修部期初導師會議-工作報告、經驗分享、學務工作議題討論。(配合款9387)</t>
  </si>
  <si>
    <t>99年9月16日 文炳館音樂廳</t>
  </si>
  <si>
    <t>應多聘請績優導師分享其領導心得，讓大家能多多學習觀摩，使導師能更快、深入了解班上學生，進而強化導師工作之執行與推展。</t>
  </si>
  <si>
    <t>99學年第一學期進修部期末導師導師工作研討會-經由各組工作報告讓導師了解本學期導師工作之概況與成效。傳達與宣導學務工作及導師工作的觀念與做法，並協助導師解決與處理導師工作相關議題。(配合款12950)</t>
  </si>
  <si>
    <t>進修部導師150人及學務處各組工作人員10人</t>
  </si>
  <si>
    <t>99年12月8日；N棟音樂廳</t>
  </si>
  <si>
    <t>學校的組織愈來愈大，業務量也愈來愈多，請各業務單位能夠儘量提前規劃相關活動，公告給同仁們，同仁們才會有較充裕的時間，做好並配合完成資料的處理。</t>
  </si>
  <si>
    <t>9進修部導師輔導知能研習</t>
  </si>
  <si>
    <t>進修部導師輔導知能研習-1、進修部導師輔導知能研習，邀請本校楊雪蘭老師與吳忠春老師主講『進修部導師之班級經營與輔導』。2、演講者以豐富的實務經驗帶入演講內容中，更以風趣生動的雙向互動，獲得大家的共鳴，對於師生互動及生活觀念多有啟發。3、此次進修部導師及學生輔導相關行政人員共聚一堂，學習正向心理學正向思考與積極鼓勵之精神，相信必能增進師生溝通的輔導知能與成效，進而積極投入班級經營。(補助款50586)</t>
  </si>
  <si>
    <t>進修部導師140人及學務處各組工作人員8人</t>
  </si>
  <si>
    <t>99年12月8日；地點：L008會議廳</t>
  </si>
  <si>
    <t>1.此次時間的安排有些晚了些，希望能提早一些。2.主講進修部導師之班級經營與輔導，對於進修部導師來說，是相當重要的議題，假若以後有時間，應多多舉辦此類演講。</t>
  </si>
  <si>
    <t>1社團負責人會議</t>
  </si>
  <si>
    <t>社團運作問題討論與改善(每學期3次)</t>
  </si>
  <si>
    <t>社團負責人、學生會幹部、學生議會幹部約100人</t>
  </si>
  <si>
    <t>99年6月9日晚上6點半M棟集賢廳</t>
  </si>
  <si>
    <t>各社團負責人共48人</t>
  </si>
  <si>
    <t>99年10月20日  L008</t>
  </si>
  <si>
    <t>1.工作人員機動性要高一點。2.開會期間勿隨意走動。3.會議進行中，室內外工作人員皆須保持安靜。</t>
  </si>
  <si>
    <t>2社團觀摩研習</t>
  </si>
  <si>
    <t>全國績優社團評鑑觀摩、社團運作觀摩研習</t>
  </si>
  <si>
    <t>社團、學生會幹部約100人</t>
  </si>
  <si>
    <t>學生意外事件住院慰問</t>
  </si>
  <si>
    <t>99年上半年(3-6月)辦理急難慰問-補助日間部導師及輔導教官慰問受傷學生。(配合款7686)</t>
  </si>
  <si>
    <t>南台科技大學全校學生計9人</t>
  </si>
  <si>
    <t>醫院、學生住家，3月-6月</t>
  </si>
  <si>
    <t>1.收據明確標示購買物品。2.請導師詳述學生受傷情況。</t>
  </si>
  <si>
    <t>99年下半年(8-12月)辦理急難慰問-補助日間部導師及輔導教官慰問受傷學生。(配合款12089)</t>
  </si>
  <si>
    <t>南台科技大學全校學生計22人</t>
  </si>
  <si>
    <t>醫院、學生住家8月-12月</t>
  </si>
  <si>
    <t>4辦理新生入學輔導促進學校與學生間關係和諧</t>
  </si>
  <si>
    <t>辦理新生始業輔導講習</t>
  </si>
  <si>
    <t>新生及新生輔導員約3200人左右</t>
  </si>
  <si>
    <t>本校新生約3300人次</t>
  </si>
  <si>
    <t>辦理學生宿舍進、撤宿服務共3次，50000*3次合計150,000元</t>
  </si>
  <si>
    <t>98學年第二學期學生宿舍進住相關活動-1.在規定的時間內完成完成各項宿舍進住的事項。2.進住流程安排適當，能維持良好的進住空間。3.提供協助行李的搬運及大型的停車空間，使宿舍前交通較為疏暢，不至於造成打結而阻塞。3.以上安排增加進住流程通暢，並能在時間內完成，秩序良好。(補助款30000)</t>
  </si>
  <si>
    <t>全校住宿學生3200人</t>
  </si>
  <si>
    <t>99年2月20日至99年2月21日(各宿舍)</t>
  </si>
  <si>
    <t>童軍社舉辦99學年度智優班充實課程-學生能自行搭設營帳、炊煮晚餐、體驗露營生活。參與童軍活動、學習生活技能。提倡正當休閒活動，增進同儕互動。(配合款24517)</t>
  </si>
  <si>
    <t>新化國小、左鎮國小 計75人，童軍社18人</t>
  </si>
  <si>
    <t>100年1月21日~100年1月22日 左鎮國小</t>
  </si>
  <si>
    <t>全校一、二級主管 計112人</t>
  </si>
  <si>
    <t>100年1月17日總理大餐廳</t>
  </si>
  <si>
    <t>炬青社15人，服務對象:瑞園老人養護中心的老人服務人數:15人</t>
  </si>
  <si>
    <t>1.勞作教育小組長每學期期初本職學能訓練課程及工作任務協調分配研討                           2.參訪相關機構進行觀摩學習及交流經驗傳承</t>
  </si>
  <si>
    <t>勞作教育小組長約100人</t>
  </si>
  <si>
    <t>勞作組</t>
  </si>
  <si>
    <t>學期各班勞作教育及服務學習必修課程成績優良榮譽獎及年班模範獎獎勵(含禮券31000*2+8000=70000元)</t>
  </si>
  <si>
    <t>1.四技一年級及二技三年級班級每學期62名榮譽獎                              2.每學期畢業班4名模範獎</t>
  </si>
  <si>
    <t>全校各班</t>
  </si>
  <si>
    <t>生輔組</t>
  </si>
  <si>
    <t>辦理學年度校園安全工作檢討會（經費10,000元，由學校經費支應）</t>
  </si>
  <si>
    <t>全校一級主管及校安中心編組人員，共計約40人左右</t>
  </si>
  <si>
    <t>1.新生約3千餘人左右
2.辦理機車停車證同學約6000人左右</t>
  </si>
  <si>
    <t>辦理宿舍緊急疏散避難演練暨安全知能講座
1.宣導講座乙次2,000元
2.示範演練活動3次6,000元（文宣、器材）</t>
  </si>
  <si>
    <t>1.宿舍新進同學約200人
2.住宿生3000人左右</t>
  </si>
  <si>
    <t>配合防災教育活動辦理本校教職員防護團常年訓練課程
1.宣導講座乙次3,200元（4個人）
2.示範演練活動乙次計4,800元（文宣、器材費用）</t>
  </si>
  <si>
    <t>全校行政職員、教師約120左右</t>
  </si>
  <si>
    <t>辦理校外賃居學生緊急疏散避難演練
上下學期各辦理乙次演練活動每次4,000元*2合計8000元（指導費、油料、宣導品）</t>
  </si>
  <si>
    <t>校外賃居小組長約440人</t>
  </si>
  <si>
    <t>辦理學生賃居座談暨賃居訪視活動與獎勵活動
1.上下學期各辦理乙次賃居輔導座談會每次*10,000元合計20,000元
2.賃居生訪視績優獎勵上下學期各辦理每次12,000元*2合計24,000元</t>
  </si>
  <si>
    <t>賃居學生及導師、教官合計約3千7百餘人</t>
  </si>
  <si>
    <t>校園安全志工研習，計4場*2,500元合計10,000元</t>
  </si>
  <si>
    <t>每梯次志工同學約30人左右</t>
  </si>
  <si>
    <t>全校日間部全體師生約1萬4千餘人左右</t>
  </si>
  <si>
    <t>宿舍幹部與住宿生座談會
住宿生座談會2次*12,000元合計24,000元</t>
  </si>
  <si>
    <t>本校住宿生約600人</t>
  </si>
  <si>
    <t>1.每學期舉辦一場餐廳衛生講習           2.餐飲衛生宣導活動(獎品5,000元)</t>
  </si>
  <si>
    <t xml:space="preserve">1. 餐廳廚工
2. 全校師生
</t>
  </si>
  <si>
    <t>辦理全民國防教育系列活動
1.國軍軍校、營區參訪交流活動︰50,000元2.專題講座：8,000元3.宣導海報、旗幟製作︰10,000元4.邀約國防戰力展示︰10,000元（配合校慶活動舉辦）</t>
  </si>
  <si>
    <t>軍訓室</t>
  </si>
  <si>
    <t>全校師生</t>
  </si>
  <si>
    <t>辦理情人節、耶誕晚會及端午、中秋節聯誼活動
1.情人節、耶誕晚會活動計40,000元
2.端午、中秋節系列聯誼活動40,000元（含競賽獎金20,000元，計80,000元）</t>
  </si>
  <si>
    <t>住宿學生約3200人左右</t>
  </si>
  <si>
    <t>補充說明：競賽獎勵金40000元由學輔配合款支出</t>
  </si>
  <si>
    <t>1.辦理CPR研習活動                                                     2.辦理初級急救訓練</t>
  </si>
  <si>
    <t>1.舉辦登山健走活動。
2.舉辦健康生活方式宣導活動</t>
  </si>
  <si>
    <t>辦理主題式工作坊及成長營</t>
  </si>
  <si>
    <t>學生約100人</t>
  </si>
  <si>
    <t>演講座談、影片欣賞與討論、心理測驗</t>
  </si>
  <si>
    <t>學生約300人</t>
  </si>
  <si>
    <t>主題式小團體輔導</t>
  </si>
  <si>
    <t>學生約90人</t>
  </si>
  <si>
    <t>演講座談、績優導師經驗分享、分組討論</t>
  </si>
  <si>
    <t>1.賽程更動造成麻煩。2.新生盃布條沒有事先準備。3.減少獎狀姓名的錯誤率。</t>
  </si>
  <si>
    <t>學生會辦理「99學年度第一學期新生之夜」-讓新生們對社團有更進一步的認識。(補助款14380)</t>
  </si>
  <si>
    <t>新生1550人，工作人員14人</t>
  </si>
  <si>
    <t>99年9月8日  三連堂</t>
  </si>
  <si>
    <t>1.工作人員不足。2.場地的佈置要再精采一點。3.表演時間的掌握要更精確。</t>
  </si>
  <si>
    <t>童軍社舉辦「99學年度第一學期聯合新生訓練」-幹部:辦活動的能力又更加成熟、學習了更多的處理事情的方法。新生:學習活動中團隊合作的重要性和如何與人相觸。(補助款1833)</t>
  </si>
  <si>
    <t>童軍社員42人</t>
  </si>
  <si>
    <t>99年10月30日~99年10月31日 仙湖農場</t>
  </si>
  <si>
    <t>活動時間沒有掌握的很好，活動安排可不用太緊湊。</t>
  </si>
  <si>
    <t>資傳系學會舉辦「Say Six迎新活動」-這次的學輔經費跟教育部給的經費，我們都確實的使用在學員跟幹部的住宿上。(補助款6000)</t>
  </si>
  <si>
    <t>志工103人及六系大一新生227人</t>
  </si>
  <si>
    <t>99年10月16、17 日台灣民俗村</t>
  </si>
  <si>
    <t>這次能跑到學校跟教育部的預算大家都很訝異，可是這也是一個很好的開始，雖然這次我們的金額高了很多，但這筆金額也是對我們的一個很大的幫助，下一次有類似這樣的活動時，也希望學校跟教育部多給學生一些補助，讓活動辦得更加順利。</t>
  </si>
  <si>
    <t>志工103人及六系大一新生220人</t>
  </si>
  <si>
    <t>99年10月30日台南遠東百貨前廣場</t>
  </si>
  <si>
    <t>這次我們的金額高了點，所以保險補助這筆金額對我們是一個很大的幫助，而也希望下一次有類似的活動時，學校可以給學生一些補助，讓活動辦得更加順利。</t>
  </si>
  <si>
    <t>競技啦啦隊社17人</t>
  </si>
  <si>
    <t>10月30、31日及11月6、7日  三連堂內</t>
  </si>
  <si>
    <t>1. 練習不夠積極，給多人目標。2. 技巧多看多聽多做。</t>
  </si>
  <si>
    <t>志工18人及參賽者84人</t>
  </si>
  <si>
    <t>99年10月13日M棟集賢廳</t>
  </si>
  <si>
    <t>活動事前計劃不盡完善，事中活動流程順利，但有需加強。本次活動宣傳效果不夠彰顯，活動最後一天上同學報名，請於下屆選拔注意此問題。</t>
  </si>
  <si>
    <t>志工50人及師生約150人</t>
  </si>
  <si>
    <t>99年11月17日  2:00~13:00E棟前玄關</t>
  </si>
  <si>
    <t>活動場地移至學校校園人潮中心，人潮眾多，但造成E棟大門進出不便及觀眾站至馬路上，會對學生安全有所威脅。</t>
  </si>
  <si>
    <t>各系總召及各系5人共108人</t>
  </si>
  <si>
    <t>99年11月14日  三連堂內</t>
  </si>
  <si>
    <t>1. 人員運用不確實。2. 規劃可以在詳細一點。3. 沒有立即糾正錯誤動作。4. 滾翻規劃、保護緊覺性要高。</t>
  </si>
  <si>
    <t>志工8人，各校幹部60人</t>
  </si>
  <si>
    <t>志工16人新生參賽85人</t>
  </si>
  <si>
    <t>99年10月16日三連堂內羽球場</t>
  </si>
  <si>
    <t>這次需要檢討的地方應該是一些設備和器具要提找借，不然到最後會手忙腳亂。</t>
  </si>
  <si>
    <t>知道網球場寒假時要拆了，但新的球場還不知道時麼時候會好，希望下學期有球場可以繼續辦這個活動。</t>
  </si>
  <si>
    <t>學生會舉辦「十人十一腳」競賽活動-落實各系之間之情誼，培養出個人與團隊之默契。(配合款37074，補助款44570)</t>
  </si>
  <si>
    <t>參賽學生45人</t>
  </si>
  <si>
    <t>99年12月10日-11日，三連堂前草皮</t>
  </si>
  <si>
    <t>主辦單位應該堅持自己的大會規定，不得任意修改規則，沒有事先告知需要配戴護膝以及護肘害比賽秒數變慢。</t>
  </si>
  <si>
    <t>南台科技大學約1000人</t>
  </si>
  <si>
    <t>99年12月22日魔法廚藝社社辦</t>
  </si>
  <si>
    <t>廚藝社社辦實在有點小，如果像是這種比較大型的活動就會有比較多人參加，這時候大家在裡面就顯得擠而且熱了。不過很熱鬧!!</t>
  </si>
  <si>
    <t>學生約50人</t>
  </si>
  <si>
    <t>99年12月25 日 FOCUS百貨</t>
  </si>
  <si>
    <t>可以多與台下互動，使整體更有趣。可以在使教學更多元，這樣學起來會更輕鬆。多注意台下氣氛，不可過於冷靜。</t>
  </si>
  <si>
    <t>熱音社員50人及觀眾約100人</t>
  </si>
  <si>
    <t>99年12月16日 ， N文炳館音樂廳</t>
  </si>
  <si>
    <t>99年11月24日 下午 18:30至21:30於N棟音樂廳</t>
  </si>
  <si>
    <t>98學年第2學期社區交通安全教育宣導活動-1.大橋國小及尚頂里里民均認為交通安全宣導對他們有直接的幫助。2.尚頂里里民於會中提出甚多學校周邊交通問題與改善辦法，有助於學校改善周邊交通問題。(補助款20000)</t>
  </si>
  <si>
    <t>3防震防災演練-學生宿舍篇</t>
  </si>
  <si>
    <t>1.宿舍防災避難要領及演練可考慮以發佈狀況來實施，以增加學生學習興趣。2.活動應各宿舍日期分開，單獨舉行，才能儘量達到學生百分之百參加，以增強活動效果。</t>
  </si>
  <si>
    <t>99年10月20日(各宿舍)</t>
  </si>
  <si>
    <t>辦理這次會議會系辦及指導老師有相當幫助，因學期間只召開系會長會議，並無系助教或指導老師的會議，所以常常學生來系辦問一些活動相關的問題，都會造成我們無法回應的情況。</t>
  </si>
  <si>
    <t>100年1月6日  12:00~13:00 S104</t>
  </si>
  <si>
    <t>學生會及系會幹部110人</t>
  </si>
  <si>
    <t>有的小朋友不願意開口唱歌，可先帶遊戲。</t>
  </si>
  <si>
    <t>99年12月13日崑山科技大學</t>
  </si>
  <si>
    <t>全國大專院校學生 約1050人</t>
  </si>
  <si>
    <t>99年度校安人員知能活動-台南地檢署李駿逸檢察官講座：校園霸凌、車禍、失竊、鬥毆、恐嚇、詐騙等案件處理要領。校安即時通報說明。(配合款10000)</t>
  </si>
  <si>
    <t>足球社辦理「樂樂足球講習會」-本次活動訓練許多本身基礎動作不扎實的學生，使他們足球技巧能更精進，並且教導許多五人制訓練的觀念使他們往後再訓練小朋友能更有效率，不過這次活動最大的目的不在訓練，而是將能這些受訓的人才能夠確實的到國小去服務把足球運動與文化確實推廣出去，這是這次活動最大的重點，而社團也要扮演主辦主動的角色去接洽國小，足協說過國小如果推動得起來將來台灣足球發展將會有很大的進步。(補助款3696)</t>
  </si>
  <si>
    <t>香海社舉辦「99教育優先區寒假營隊環保小飛俠成長營」-1.學員藉由各類不同的課程及團康活動等，培養多元興趣及能力。2.協助學童擁有正當的寒假休閒活動及興趣。3.藉由創作及戲劇演出，加深學童對環保的了解及認同。4.透過發表會，表揚及鼓勵努力付出的學員。(補助款9750)</t>
  </si>
  <si>
    <t>香海社舉辦「99教育優先區寒假營隊環保小飛俠成長營」-1.學員藉由各類不同的課程及團康活動等，培養多元興趣及能力。2.協助學童擁有正當的寒假休閒活動及興趣。3.藉由創作及戲劇演出，加深學童對環保的了解及認同。4.透過發表會，表揚及鼓勵努力付出的學員。(補助款5537)</t>
  </si>
  <si>
    <t>手工藝社＆話劇社舉辦「99教育優先區寒假營隊環保超人~守護地球大作戰」-活動三天不只學習到團隊的合作精神，也累積自己的服務經驗，社團也在隊員們自己摸索的情況下學習並成長，在事前訓練的同時，就是培養彼此默契的時候，與友社合辦更是拉近彼此的情誼，與小朋友三天互動下來，彼此多少有成長，算是教學相長!(補助款2399)</t>
  </si>
  <si>
    <t>台語社、學生會舉辦「99教育優先區寒假營隊科學小博士愛地球」-志工們藉由服務中學習，體驗服務，訓練自身的領導力以及應變能力、並學習不同帶領技巧及輔導技巧與培養關懷人群的熱忱，及良好的生活態度。(補助款3580)</t>
  </si>
  <si>
    <t>基層文化服務社舉辦「99教育優先區寒假營隊藥物禁濫用 你我都要懂」-1.培養思考能力獨立思考與夥伴一起完成。2.養成求知解答的慾望。3.ＤＩＹ完成作品，增加自信、肯定自己。4.讓隊員學習到什麼叫服務的心，培養學員的服務心態。5. 讓隊員彼此更加了解對方，相信彼此，加強整個團隊默契及向心力。(補助款4440)</t>
  </si>
  <si>
    <t>基層文化服務社舉辦「99教育優先區寒假營隊-環保生活小尖兵教育宣導育樂營」-1.培養思考能力獨立思考與夥伴一起完成。2.養成求知解答的慾望。3.ＤＩＹ完成作品，增加自信、肯定自己。4.讓隊員學習到什麼叫服務的心，培養學員的服務心態。5. 讓隊員彼此更加了解對方，相信彼此，加強整個團隊默契及向心力。(補助款4400)</t>
  </si>
  <si>
    <t>國際志工社舉辦「願景經驗分享」-1.海外志工營分享(菲律賓.印尼.尼泊爾…等國家)2.服務內容介紹3.提供國際志營資訊和參與管道4.Q&amp;A(補助款4902)</t>
  </si>
  <si>
    <t>基層文化服務社舉辦「了解自我，探索生命教育宣導育樂營」-透過活動使小朋友建立良好的休閒活動知識，並建立小朋友未來服務他人的意願。(補助款16214)</t>
  </si>
  <si>
    <t>師資培育中心舉辦「99年教育優先區小學生寒假營隊-天才一級棒」-1.經由書籍增進小學生對閱讀的認知與技能。2.透過英語及資訊教學加強學生基本知能。3.增進本中心師資生教材規劃與教學技巧之能力。(補助款928)</t>
  </si>
  <si>
    <t>志工30人，學生90人</t>
  </si>
  <si>
    <t>99年12月1日 08:00-12:00M棟集賢廳</t>
  </si>
  <si>
    <t>活動流程掌握度不夠，造成頒將時人員擠在後台，下屆辦理時需注意。</t>
  </si>
  <si>
    <t>化材系學生80人，志工12人</t>
  </si>
  <si>
    <t>99年11月15日至11月19日F棟旁籃球場</t>
  </si>
  <si>
    <t>工作人員配置不均，人手不足，於下次活動需更多人員幫忙。</t>
  </si>
  <si>
    <t>足球社參加大專校院99學年度足球聯賽-99學年度大專校院足球運動聯賽，於(17)日於崑山科大舉行男生一般F組預賽最後一日賽程，此役由已搶先晉級的在地主球隊崑山科技大學，出戰尋求第二名晉級的義守大學。由於目前南台科技大學與義守大學積分相同，義守必須搶下這一勝，才能以第二名之姿搶下晉級門票。由於賽後結果崑山科技大學勝，南台科技大學順利以分組第二晉級全國複賽。男生一般Ｆ組最後就由崑山科大、南台科大、義守大學三支隊伍晉級全國複賽。(配合款10360)</t>
  </si>
  <si>
    <t>由於球員各自課業繁忙，有些人賽前必須先結束學校打工，是否能請學校幫忙，比賽當日准許公差比賽。</t>
  </si>
  <si>
    <t>希望明年能夠安排更多的觀眾區，能加派人守在門口別讓那麼多人站在門口不走。</t>
  </si>
  <si>
    <t>武術社參加「2010年南都武術錦標賽」-這次比賽我們派出社長及副社長這兩位選手為南台出征，兩位選手皆獲得該組冠軍。(配合款776)</t>
  </si>
  <si>
    <t>98年12月4日-5日新市國民中學育樂堂</t>
  </si>
  <si>
    <t>該次比賽參加的選手人員太少，以至於只能讓正副社長各拿回一個獎項，我們的目標放在全國性的比賽。希望下學期能有更多社員參與各項比賽。</t>
  </si>
  <si>
    <t>同圓社舉辦「第二屆全國手語歌比賽」-藉此活動展現努力成果，將在校所學，包含活動企劃、人力資源、活動流程、現場處理、應用在實務運作上並以實際行動展現愛心，落實關懷弱勢、服務社會。(配合款10500)</t>
  </si>
  <si>
    <t>99年11月21日台中廣三崇光百貨前廣場</t>
  </si>
  <si>
    <t>有機會希望我們社團可以好好想一些方案，讓南台人可接觸到更多和手語相關的事物。4建議下次辦活動，可以在增加機動組的人數，方便協助。</t>
  </si>
  <si>
    <t>啦啦隊社參加「99學年全國啦啦隊錦標賽」-榮獲大專混和乙組第8名，為校爭光。(配合款48067)</t>
  </si>
  <si>
    <t>沒有為學校拿到較前面的名次，學弟妹能力較學長姐不足一點。</t>
  </si>
  <si>
    <t>資傳系學會參加「生命教育戲劇比賽」-經過這次的經驗之後，我們得知更好的做法還有未來如何修正戲劇編排以及各種走位，還有前置錄音工作等分配方式，將使得我們資傳系學會未來更有效率也更有機會的代表南台科技大學出外比賽得名!(配合款14324)</t>
  </si>
  <si>
    <t>99年11月22日 桃園縣開南科技大學</t>
  </si>
  <si>
    <t>每一次的練習都導致組員們的溝通不良與爭吵，因此下一次必須要在針對這方面做更好的分配，組長也必須肩負起排解以及協助溝通的責任，不能讓所有事情都發生後當作沒事，一個團隊就是需要分工合作才有辦法促成團結力量大的局面，因此,溝通對於一個團體來說真的很重要!</t>
  </si>
  <si>
    <t>大專99學年足球聯賽領隊會議-99學年度大專校院足球運動聯賽複賽訂為03/08開始競賽，直到冠軍隊伍產出，過程時間約為７天。05/26舉辦大專院校五人制足球運動聯賽，請各大專院校盡快完成報名。(配合款2825)</t>
  </si>
  <si>
    <t>全國大專院校晉級複賽球隊學校代表 約40人</t>
  </si>
  <si>
    <t>100年1月7日台北體育聯合辦公大樓</t>
  </si>
  <si>
    <t>大專院校足球聯賽規定參賽隊伍必須準備兩套球衣。球衣必須要有清楚的印出學校LOGO以及校名。 球衣必須要有清楚的印出學校LOGO以及校名，不可出現職業球團的LOGO。</t>
  </si>
  <si>
    <t>國企系系學會舉辦新年新氣象農曆春節創意佈置裝飾競賽-美化校園(配合款14845)</t>
  </si>
  <si>
    <t>國企系系學會10人</t>
  </si>
  <si>
    <t>99年12月30日-100年1月17日南台校園</t>
  </si>
  <si>
    <t>2進修部學生會辦理校園競賽活動</t>
  </si>
  <si>
    <t>學生志工20人；現場來賓約500人</t>
  </si>
  <si>
    <t>99年5月17、24日；N棟文炳館</t>
  </si>
  <si>
    <t>賃居生代表215人</t>
  </si>
  <si>
    <t>99學年度第1學期「學生校外住宿安全輔導座談會」-98學年度校外租賃工作成效說明、低收入補助辦法說明、意見交流。(補助款10000)</t>
  </si>
  <si>
    <t>進行生涯輔導與職業輔導，協助學生規劃完善的就業與生涯發展方向。</t>
  </si>
  <si>
    <t>願景3</t>
  </si>
  <si>
    <t>目標3-1</t>
  </si>
  <si>
    <t>策略3-1-1</t>
  </si>
  <si>
    <t>策略3-1-2</t>
  </si>
  <si>
    <t>依本校公告欄之管理辦法海報張貼期限為2週，因此於海報到期時，本組尚需動員人力重新張貼。建議學校不要限制宣導海報之張貼期限，否則很浪費人力及物力。</t>
  </si>
  <si>
    <t>99學年度第一學期，本校各公告欄</t>
  </si>
  <si>
    <t>全校師生18000人</t>
  </si>
  <si>
    <t>99學年度新生訓練春暉專案教育講座活動-邀請奇美醫院家醫中心湯振青、李珮純總醫師，針對「春暉教育」(防治菸酒檳榔、毒品及關懷愛滋病等五返工作)實施專案講座宣導，共計約3000位新生。(補助款6000)</t>
  </si>
  <si>
    <t>1.活動當天沒有流程表，沒有流程表就等於哪個時間要做什麼就沒有依據。2.各組須準備一份屬於各組別自己的流程表，才能清楚各主自已的定位及需準備些什麼。3.在活動前當天的行程要確實run過一次不然隔天的流程會不知如何下手。4.各小隊輔要有主動回報的認知，減少活動前不必要的延遲，讓活動的進行更加順利。5.公車以及其他設備需在一週前接齊。</t>
  </si>
  <si>
    <t>99年9月25日、10月16日地點:海佃國小</t>
  </si>
  <si>
    <t>依據回饋表的意見與建議，小學生們希望英語授課時可以利用較簡單淺顯易懂的單字並放慢講解的速度，甚至更希望有中文翻譯的輔助來提升學習的速度；至於學校老師的方面，學校老師建議希望能安排更長的上課時間，來提升小學生的英語能力，甚至希望授課的同時能不要有中文翻譯的輔助，老師們希望我們上課的方式是原汁原味的全英語教學，然後以小遊戲的帶領方式老師覺得這個構想非常棒，教學從遊戲中學習效果一定比傳統上課方式還要好，以上就是授課學生與授課學校老師們的建議。</t>
  </si>
  <si>
    <t>99年6月10-11日；台南市長安國小、台南市安慶國小</t>
  </si>
  <si>
    <t>志工7人、國小六年級生94人、國小五年級生64人</t>
  </si>
  <si>
    <t>分配工作均勻，於時間預期內完成。建議: 事前須有完善的規劃。</t>
  </si>
  <si>
    <t>99年12月4日~99年12月17日三連堂前草皮</t>
  </si>
  <si>
    <t>童軍社員10人</t>
  </si>
  <si>
    <t>1. 打掃服務活動，請與相關單位確認活動流程及時間。2. 提醒參與活動人員攜帶個人所須物品。</t>
  </si>
  <si>
    <t>1.會議相關人員若無法出席，請派代理人員參加。2.溝通會議盡量配合各協調會議委員時間召開會議。</t>
  </si>
  <si>
    <t>99年8月至12月，南台科技大學</t>
  </si>
  <si>
    <t>單位主管及學生代表計47人</t>
  </si>
  <si>
    <t>99年9月20日至11月30日  南台校園</t>
  </si>
  <si>
    <t>希望多加推廣，改善缺失。。</t>
  </si>
  <si>
    <t>98學年第2學期班級幹部訓練研習活動-1.班級自治幹部經班級幹部訓練後，同學們均能明瞭自己的工作及職掌，及未來工作方向與配合學校政策推動經營班級。2.為有效執行班級經營成效對於班級幹部將予以工作成效考評，由導師各相關處室共同考核，以利落實班級幹部責任。3.邀請曾獲班級幹部考核績優班級幹部實施經驗分享，提供分法俾利班級幹部能吸取經驗推動班務工作。4.邀請績優導師針對每梯次班級幹部實施講授如何經營班級及作一個稱職的幹部，提供建言使班級幹部能有所收穫，讓班務工作推動能更有料率。(補助款20000)</t>
  </si>
  <si>
    <t>班級幹部共1398人</t>
  </si>
  <si>
    <t>99年9月14日至12月10日，三連堂</t>
  </si>
  <si>
    <t>99年11月16日N棟音樂廳</t>
  </si>
  <si>
    <t>1.師生看完後又哭又笑的，都說學校應多辦此類活動，相當具有教育意義。品德須從個人生活中學習的，而在平時生活中就應該培養起好的品德習慣及建立正確觀念，觸動是感動的開始，感動的力量也是觸動人們心靈的神奇力量，戲劇是為了讓我們對品德有所認知。2.希望學校能多辦相關品德戲劇活動，因為相當生動有趣，了解戲劇的創作可從生活中啟發。</t>
  </si>
  <si>
    <t>師生計約200人</t>
  </si>
  <si>
    <t>99年12月8日(三)9時至12時，南台科大圖書館</t>
  </si>
  <si>
    <t>1.由於場地的限制，建議下次可以擴大舉辦，邀請更多師生及社區民眾來參加。2.希望學校能多辦類似活動，因為相當生動有趣，也學到很多相關知識。</t>
  </si>
  <si>
    <t>1.   .由本校師生設計活潑生動有趣的宣教網站及設計有趣動畫、影片，運用網路點選提供價值認知及討論，定期檢視成效。                                           2.南台青年選拔定期分享成功的經驗。（禮券30,000元）</t>
  </si>
  <si>
    <t>全校師生1801人次；票選活動抽出15人、最優班級2班</t>
  </si>
  <si>
    <t>99年5月1日至6月18日；南台校園</t>
  </si>
  <si>
    <t>九十九學年度「教育有愛」校園感人故事甄選活動-為本學年第一次辦理，旨在激發本校教職員生對教育工作的認同與重視，鼓勵師生提供親身或周遭發生的真實助人及默默努力扮演導師工作成效良好的校園感人故事。(配合款19916)</t>
  </si>
  <si>
    <t>全校師生約14000人</t>
  </si>
  <si>
    <t>99年9月13日至100年1月13日全校校園</t>
  </si>
  <si>
    <t>仍有系所未能提供感人故事配合甄選，職員及學生的故事未被發掘，可能活動辦理意義宣傳不足，仍需加強改進。</t>
  </si>
  <si>
    <t>九十九學年度「南台青年」品德模範選拔推薦活動-「南台青年」品德模範選拔推薦活動自95學年度即開始辦理，由各班初選推薦班代表參加系上選拔為系代表，由學務處彙整各系代表資料公告於學校網頁提供同學票選，發揮典範學習效果，約計2000名同學參與票選活動，各系代表也上南台人學習檔登錄，使本校學生更具競爭力。(配合款30000)</t>
  </si>
  <si>
    <t>99年9月月15日至99年12月22日(三)，各班教室及品德教育網</t>
  </si>
  <si>
    <t>有少數班級放棄推薦的機會，以後辦理此項活動仍應多宣導，讓同學重視榮譽，研究所及進修學院的學生也建議納入推薦表揚的範圍，讓更多同學參與及重視榮譽。</t>
  </si>
  <si>
    <t>4品格教育宣導活動</t>
  </si>
  <si>
    <t>1.配合新學期辦理新學期新希望活動。                                                            2.配合教師節、母親節、重陽節辦理各項倫理活動。</t>
  </si>
  <si>
    <t>99學年度「創意品格研習營」活動-學生藉由戲劇的認識，課程有劇本的編寫、舞台設計、道具製作，經由實際真實的演出，對品德的體驗有較深刻的印象，且由團隊的合作，充分溝通及分工培養默契等，都是課程無法學習到的。(補助款20696)</t>
  </si>
  <si>
    <t>師生約50人</t>
  </si>
  <si>
    <t>99年10月16日南台校園及L008會議室</t>
  </si>
  <si>
    <t>部分學生不能來參加是因為參加迎新活動，時間配合不太容易，參加的同學均覺得收獲滿滿。希望學校能多辦相關品德戲劇活動，因為相當生動有趣，也學到很多戲劇相關知識。</t>
  </si>
  <si>
    <t>全校師生13000人</t>
  </si>
  <si>
    <t>99年9月20日-28日，南台校園及N棟音樂廳</t>
  </si>
  <si>
    <t>1.此次活動相當有趣，吾愛吾師認人活動可放置教師年輕時照片，活動將會更有趣。  2.希望所有教職員都可領到桃李禮物。</t>
  </si>
  <si>
    <t>師生共計100人</t>
  </si>
  <si>
    <t>99年12月17日，L008會議室</t>
  </si>
  <si>
    <t>羅檢察官上課的方式幽默風趣，用生活化的方式敍述各項法律常識，希望學校爾後多辦類似的活動。</t>
  </si>
  <si>
    <t>九十九學年度品德教育促進案-「營造尊重與關懷校園」台南監獄參訪活動-學校本學期辦理台南監獄參訪之旅活動，開放70位同學網路報名，當日即額滿很多學生還需後補才有機會，學生對此項活動均非常好奇及期待，參觀過程經由影片介紹及實地參訪，學生看到不為外人所知的監獄實景，勞房內擁擠狹小的生活空間，讓學生體會失去自由的可貴，一切生活需配合監獄內的規範，必需表現良好才有假釋的機會，在獄內需學習一技之長，舉凡手工餅乾蛋捲、香皂、藝術品等都看出受刑人在失去自由後的專心及耐心，是一場相當值得學習的活動。(配合款10000)</t>
  </si>
  <si>
    <t>師生共計70人</t>
  </si>
  <si>
    <t>99年12月22日(三)13時至18時</t>
  </si>
  <si>
    <t>以後學校應多辦理此項活動，讓更多同學有機會參與藉由參訪活動以此警惕，培養良善品德的價值觀，建立正確的法律觀念，成為未來的好公民。</t>
  </si>
  <si>
    <t>全校學生約214人</t>
  </si>
  <si>
    <t>99年12月8日下午14：30至16：40於L棟演講廳</t>
  </si>
  <si>
    <t>1.深入淺出的法律實務講解，尤其對人權運動的解說，讓學生對人權保護有更進一步的了解，學校舉辦此場講座覺得相當有幫助。2.建議用比較活潑生動的方式實施，能增加演講教授與學生之間的互動。3.建議增加溝通與領導及心理學方面講座，且時間不要太長﹒</t>
  </si>
  <si>
    <t>99學年度第一學期辦理校園「民主法治教育講座」宣導活動-邀請台南地檢署主任觀護人  韓國一律師擔任講座，各班代表一人、新生訓練及幹部訓練缺課補訓者計213人參加，深入淺出的針對生活上講解學生法律實務，尤其對毒品及妨礙性自主、性騷擾的解說，讓學生對生活法律面上有更進一步的了解，培養同學成為服務學習培育熱愛鄉土及具有法律觀之社會公民，參加講座的同學對學校舉辦此場講座覺得相當有幫助。(補助款8000)</t>
  </si>
  <si>
    <t>6校園法治教育宣導</t>
  </si>
  <si>
    <t>辦理人權教育系列活動2場次</t>
  </si>
  <si>
    <t>學生志工（生輔、春暉志工）約80人左右</t>
  </si>
  <si>
    <t>7智慧財產權理念宣導</t>
  </si>
  <si>
    <t>辦理智慧財產權理念宣導系列活動4場次</t>
  </si>
  <si>
    <t>班級幹部
約200人</t>
  </si>
  <si>
    <t>98學年度第2學期保護智慧財產權理念-邀請台南地方法院檢察署徐仕瑋檢察官蒞校宣講，宣講主題：網路著作權之合理使用。本次宣講對象以各班副班長、學藝股長、總務股長，俾利擔任班級推動「保護智慧財產權理念」之宣導種子。(補助款10000)</t>
  </si>
  <si>
    <t>班級幹部520人</t>
  </si>
  <si>
    <t>99年5月26日於N棟音樂廳</t>
  </si>
  <si>
    <t>生動及專業的解釋，讓我們對保護智慧財產權的認知，有進一步的體認。希望能增加實際參訪或校外宣導活動之辦理，增加活動之多元性。</t>
  </si>
  <si>
    <t>新生、新生輔導員及新生班導師共約3200人</t>
  </si>
  <si>
    <t>99年9月10日上午10:10至11:00，下午1:10至2:00  三連堂</t>
  </si>
  <si>
    <t>清楚智財權之規範以避免違法，希望能辦理其他宣導活動如才藝競賽或有獎徵答，場地可容納更多人參與，但希望能提升投影設備效能。</t>
  </si>
  <si>
    <t>手工藝社辦理帶動中小學-能夠增進社員對社團的向心力及凝聚力，提高社員校外服務的經驗，學會如何與小朋友們相處、互動，以完成自我，服務他人為目的。並且期盼能夠透過社員的帶動激發小朋友的想像力及創造力、培養小朋友對手工藝的興趣，以推廣手工藝。(補助款16480)</t>
  </si>
  <si>
    <t>跆拳道社8人及家齊女子高中35人</t>
  </si>
  <si>
    <t>99年3月13日-6月26日(每週六)裕民里活動中心</t>
  </si>
  <si>
    <t>成員中如因事不能如期到達應事先通知，以免耽誤大家時間。</t>
  </si>
  <si>
    <t>南星民謠吉他社6人，學童32人</t>
  </si>
  <si>
    <t>99年3月19～6月11(每週五) 新南國小</t>
  </si>
  <si>
    <t>光鹽唱詩社10人，學童110人</t>
  </si>
  <si>
    <t>99年3月19日~99年5月28日(每週五)、台南市和順國小</t>
  </si>
  <si>
    <t>99年3月19日~99年5月28日(每週五)、台南市新南國小</t>
  </si>
  <si>
    <t>優：對方國小的主任非常的配合，缺:控管小朋友的能力要再多加強，建議:時間上可以選擇較適合我們的時間</t>
  </si>
  <si>
    <t>大橋國中245位師生/大橋國小372位師生</t>
  </si>
  <si>
    <t>1.讓我對小學生的互動中了解推動拒菸/反毒教育宣導是件非常榮譽且責任的工作。2.使我更了解春暉專案的重要性與推動春暉工作的使命與責任。3.與中小學生的互動中使我們更應積極推動反菸/反毒反愛滋的工作不讓他們受傷害。</t>
  </si>
  <si>
    <t>手工藝社5人，開元國小學童30人</t>
  </si>
  <si>
    <t>99年10月4日~99年11月22日每週一下午四點~六點，開元國小</t>
  </si>
  <si>
    <t>光鹽唱詩社-帶動中小學-幾乎每位小朋友都會唱我們所教的詩歌和背出我們交的經節，並將所學的帶回家與父母分享。因著把詩歌帶回家，也把歡樂帶回家，所以家長們都很喜歡小朋友唱詩歌。(配合款17370)</t>
  </si>
  <si>
    <t>2社團社會關懷服務</t>
  </si>
  <si>
    <t>推動社團社會關懷服務</t>
  </si>
  <si>
    <t>布袋戲研習社員10人</t>
  </si>
  <si>
    <t>99年1月23日 甲仙國小</t>
  </si>
  <si>
    <t>全校學生社團幹部110人</t>
  </si>
  <si>
    <t>99年4月7日L008會議室</t>
  </si>
  <si>
    <t>魔法廚藝社社員10人</t>
  </si>
  <si>
    <t>流行音樂社社員8人及參與學生約200人</t>
  </si>
  <si>
    <t>99年05月02日(日)15:00~20:00台南大遠百(後火車站)</t>
  </si>
  <si>
    <t>建議可再多邀請些慈善團體參加活動，時間及宣傳方面還要加強，煙霧可噴少一點4，場地改到南方公園會更棒。</t>
  </si>
  <si>
    <t>遊戲時間沒確實掌握確實，以至於活動項目都會提前結束。檢討會時提出的問題點解決方法沒有很確實的執行，以至於下次同樣活動進行時再次造成同樣問題發生。建議:1.已提出的問題就要確實的給解決方法，並且確實的執。 2.在活動前可以簽假設性問題，這樣才不會應變能力不足。</t>
  </si>
  <si>
    <t>國際志工社員6人及學生30人</t>
  </si>
  <si>
    <t>99年4月28日本校T004</t>
  </si>
  <si>
    <t>手工藝社10人及普門仁愛之家、南興國小學生60人</t>
  </si>
  <si>
    <t>崇德青年社員20人*2</t>
  </si>
  <si>
    <t>資管系學會師生6人及石門國小學生22人</t>
  </si>
  <si>
    <t>99年1月26日（星期二）~ 28日（星期四） 每日 8:30~15:30；台南市石門國民小學</t>
  </si>
  <si>
    <t>社區民眾 、 南台科技大學 全校師生 12</t>
  </si>
  <si>
    <t>南台網球場     4月10日起至6月5日</t>
  </si>
  <si>
    <t>球場旁的休息區不夠大，幾乎大家都要站著。設備不夠完整!</t>
  </si>
  <si>
    <t>崇青社社員40人</t>
  </si>
  <si>
    <t>99年3月20日、5月1日；仁愛之家敬老所</t>
  </si>
  <si>
    <t>老人家開始較害羞，社員須主動服務。疊疊樂廣受老人家喜愛，邊玩邊與老人聊天。</t>
  </si>
  <si>
    <t>志工8人及全校師生</t>
  </si>
  <si>
    <t>99年6月8日 至11日   N棟一樓廣場</t>
  </si>
  <si>
    <t>事前的宣傳準備因較為倉促,沒能讓全校師生提早了解此一活動募集及較為良好的時間點,為此次活動較為遺憾之處,盼下回若還能有所機會向全校師生宣傳活動宗旨,定能使物資募集更加豐富並學習發揮愛心,幫助他人。</t>
  </si>
  <si>
    <t>陶藝社6人，慈幼工商學生60人</t>
  </si>
  <si>
    <t>炬光青年服務社22人及興達國小畢業生40人</t>
  </si>
  <si>
    <t>99年6月11日至6月12日  高雄縣茄萣鄉興達國小</t>
  </si>
  <si>
    <t>志工15人(二次)及學童115人次</t>
  </si>
  <si>
    <t>99年8月5日至11日  南縣勝利國小、南市安順國小</t>
  </si>
  <si>
    <t>事前準備不夠，下次應提早準備，多社團進行活動，有溝通不良的情形，下次應要多會議，好達成共識，小朋友有打架的情形，應要有帶開安撫及懲罰動作， 獎品太早發出，使小朋友的得失心不平衡，小朋友好動不聽勸導，應要將問題學生分出，好讓活動繼續進行，待好動的小朋友想參與時在分入小隊繼續進行活動。</t>
  </si>
  <si>
    <t>崇德青年社20人*2次，海佃國小小朋友 9/25:35人 10/16:26人</t>
  </si>
  <si>
    <t>志工29人，學童91人</t>
  </si>
  <si>
    <t>99年11月27、28日，新市國小</t>
  </si>
  <si>
    <t>1.校方建議活動希望能安排在寒暑假。2.透過這活動，能讓組員們知道如何基於我心，服務他人，待人處事的方法。</t>
  </si>
  <si>
    <t>讓社員們能夠從中學習到服務他人成長自己。</t>
  </si>
  <si>
    <t>南星民謠吉他社「991社會關懷服務」活動-提升幹部、社員領導能力， 讓國小同學提早接觸到音樂相關知識，提升社區學童優良素養。(配合款9818)</t>
  </si>
  <si>
    <t>99年12月31日上午7:00~10:00 新南國小</t>
  </si>
  <si>
    <t>幼保系學會舉辦「YMCA建平日照中心返老還童聖誕闖關」活動-藉由活動關懷社區老人，增進與銀髮族的社會互動。(配合款2859，補助款10000)</t>
  </si>
  <si>
    <t>建議再辦類似活動要提早準備，並邀集更多同學參與。</t>
  </si>
  <si>
    <t>南台附設幼稚園大班學童 約35人</t>
  </si>
  <si>
    <t>100年1月4日至1月21日 南台科技大學</t>
  </si>
  <si>
    <t>1.活動開始前的準備以及流程複習不夠週到。2. 諾遇到下雨天，面臨的是沒有場地可以使用活動就必須停擺，應辦方法準備的不夠充分。3. 對於幼稚園的學童如何應對進退，以及說話時的術語還有與小朋友之間規則制定，必須講清楚說明白，不然很容易造成混亂失控等等的場面。</t>
  </si>
  <si>
    <t>跆拳道社-帶動中小學- 提升幹部、社員領導能力， 讓國小同學提早接觸到音樂相關知識， 提升社區學童優良素養，， 關懷人際關係、兩性關係等，塑造美善品格(配合款292)</t>
  </si>
  <si>
    <t>新南國小50人及跆拳道社員16人</t>
  </si>
  <si>
    <t>99年9月18日~100上午7:00~10:00 新南國小</t>
  </si>
  <si>
    <t>小朋友會靠近熨斗，可請二位工作人員管理。有的小朋友不願意開口唱歌，可先帶遊戲。</t>
  </si>
  <si>
    <t>學生會會員75人及學輔工作人員15人</t>
  </si>
  <si>
    <t>此類活動，使學生會幹部均獲益良多，獲得經驗的傳承，更確立高等教育人才培養的核心價值，因此學校更應多辦此類活動，培養更多的學生幹部，使校園能更和諧。</t>
  </si>
  <si>
    <t>99學年第1學期校園「校園人權法治講座」宣導活動-邀請台南地檢署主任觀護人 韓國一律師擔任講座，各班代表一人、春暉志工新生訓練及幹部訓練缺課補訓者計214人參加，深入淺出的法律實務講解，尤其對人權運動的解說，讓學生對人權保護有更進一步的了解，培養同學成為服務學習培育熱愛鄉土及具有世界觀之社會公民，參加講座的同學對學校舉辦此場講座覺得相當有幫助。(補助款8000)</t>
  </si>
  <si>
    <t>手工藝社舉辦「四校社區聯合服務」-能夠增進社員對社團的向心力及凝聚力，提高社     員校外服務的經驗，學會如何與老人家們相處、互動，以完成自我，服務他人為目的。並且期盼能夠透過社員的帶動激發老人家的想像力及創造力、增加老人家對手工藝的興趣，以推廣手工藝。(配合款7640)</t>
  </si>
  <si>
    <t>足球社舉辦第七屆校園盃足球錦標賽-本次活動主要推廣校園足球風氣，藉由分組競爭的方式吸引學生激起榮譽感與鬥志，為自己的小組爭取勝利並且贏得獎金。由於足球在台灣的風氣並不如棒球來得有利。在缺乏接觸足球的環境下許多人並不了解踢足球的有趣在哪，所以本社團藉由辦比賽的方式讓許多沒接觸過足球以及接觸過但沒有繼續踢足球的同學在這個學期有具體的組隊還有表現的機會。希望能夠讓參予過後的同學重新認識足球並且對足球感受到有興趣，並繼續保持對足球的熱情。(補助款9350)</t>
  </si>
  <si>
    <t>熱舞社&amp;嘻哈社大型聯合成果發表-1.充分展現社員練習成果2.為創世社會福利基金會募集基金3.促進與其他學校社團之關係，並達到為學校及社團宣傳之效果4.參觀活動達1,000人次左右。(補助款10040)</t>
  </si>
  <si>
    <t>流行音樂社-期末成果發表會-對外發表流行音樂社社員學習之成果，以凝聚本社團社員之向心力，並促進各社團間交流觀摩，以達到學習目的。(補助款10000)</t>
  </si>
  <si>
    <t>學生會舉辦「九十九學年度第一學期學生社團青春劇場」-本劇場之活動首次實施擬恭請 主秘出席勉勵，並將結合校內外新聞媒體、網路訊息與文宣等訊息公告，擴大參與層面與辦理成  效，提升本校辦學能見度。(補助款13270)</t>
  </si>
  <si>
    <t>足球社參加「99年高雄市港都盃七人制足球錦標賽」-倡導足球運動，廣植運動人口、 促進球隊交流，提升國內足球運動技能。(配合款3703)</t>
  </si>
  <si>
    <t>跆拳道社-賽前假日集訓營-加強選手之戰術、技巧…等，並調整至最佳狀態。(配合款900)</t>
  </si>
  <si>
    <t>99年5月12日-學校網路、E棟前廣場</t>
  </si>
  <si>
    <t>全校同學18000人</t>
  </si>
  <si>
    <t>99年3月7日＆99年5月26日；L008</t>
  </si>
  <si>
    <t>99年2月26日~3月15日；網路徵稿活動</t>
  </si>
  <si>
    <t>資源教室志工共10人；南台科技大學輔導股長；共302人</t>
  </si>
  <si>
    <t>國樂社員25人</t>
  </si>
  <si>
    <t>99年2月6日至10日；三連堂</t>
  </si>
  <si>
    <t>詳細計劃，提早訂定日期，以免社員缺席。</t>
  </si>
  <si>
    <t>99年9月10日L008</t>
  </si>
  <si>
    <t>99年9月15日三連堂</t>
  </si>
  <si>
    <t>全校勞作教育課程班級全班第1名共62人</t>
  </si>
  <si>
    <t>98學年第2學期服務學習必修課程成績各班第一名學生獎勵表揚活動-藉由開學典禮校長頒發表揚，表彰同學對於校園環境維護的努力與用心。(配合款31000)(獎品31000)</t>
  </si>
  <si>
    <t>國際志工社參與「我愛福爾摩沙幼兒華語夏令營」-99年度青年國際志工海外僑校服務計畫辦理「印尼蘇南留臺校友聯誼會-幼兒華文教育服務」。(配合款3937)</t>
  </si>
  <si>
    <t>國際志工社舉辦「創意英語闖關遊戲課程活動流程」-本次活動成效相當不錯，教學內容分別為跆拳道、造型氣球與團康遊戲，於教學活動結束後，我們給予授課學生填寫意見回饋表，絕大多數學生都非常滿意此次活動課程的安排，上課的方式是以輕鬆加上遊戲的方式來帶領，同時由於英語授課的原因，讓南科實中雙語部學生與本團志工溝通上沒有太大的障礙，學生藉由課程與遊戲快樂學習。(配合款3527)</t>
  </si>
  <si>
    <t>國際志工參與「2010青年國際行動all in one 行前培力規畫」-因2010年本校菲律賓國際志工活動, 進而參與了舉辦於北投之行前研討會並得以爭取青輔會之志工團補助, 同時也透過培訓協助強化國際參與行動、國際志工、僑校志工、與NPO合作青年海外實習及赴海外實習計畫參與青年之行前準備, 盼能將此次研討會經驗應用於菲律賓海外志工活動中增添更多幫助及助力, 藉由此行前研討會著實瞭解不同領域之經驗過程。(配合款5578)</t>
  </si>
  <si>
    <t>聖克里斯多福團隊行前訓練-兩週活動成效非常好，教學內容分別為電腦教學、台灣美食、桌球、皮影戲、跆拳道、造型氣球與團康遊戲，負責教學學生經驗更熟稔。(配合款13600)</t>
  </si>
  <si>
    <t>99學年度第一學期社團辦公室佈置美化競賽-美化社團辦公室，維護環境及整潔，使各社團擁有良好的辦公環境。(配合款10000，補助款38000，獎品10000)</t>
  </si>
  <si>
    <t>南台附屬幼稚園小小足球營隊-在周組長的牽線以及南台附設幼稚園園長的支持之下，小小足球鬥士足球營順利的圓滿進行，由於活動對象年齡只有幼稚園大班，所以在管理秩序上必須更加的有耐心。這正考驗著南台科技大學足球社各位同學的創意以及反應，如何快速的吸引小朋友的目光是我們必須不斷克服的挑戰。(配合款20859)。</t>
  </si>
  <si>
    <t>99年10月13日至11月24日，本校校區</t>
  </si>
  <si>
    <t>99年10月27日15:00-17:00，K508與風雨球場</t>
  </si>
  <si>
    <t>志工12人，報考學生17人</t>
  </si>
  <si>
    <t>希望學生考照活動每學期都能辦2次，以方便學生考照；考照筆試題庫，建議學校能幫學生蒐集。</t>
  </si>
  <si>
    <t>99學年度學生交通安全宣導與機車路考活動-1.對於學生來說不用來回奔波考照，也節省了許多時間。2.學生在校考照及筆試前，實施騎乘機車交通安全宣導、講解並做尊重生命宣誓，對學生獲得駕照後，在騎乘機車時，更能注意遵守交通規則和保護自己。(配合款3000)</t>
  </si>
  <si>
    <t>98學年度第2學期房東座談會-1.校外租賃安全認證說明及宣導。2.租屋博覽會辦理說明。3.意見交流。4.成立本校低收入戶學生校外租賃補助基金案，照案通過。(補助款4000)</t>
  </si>
  <si>
    <t>崇德青年社舉辦99學年度海佃國小快樂讀經成長營-是要針對海佃國小為一個服務點，來做長期性的服務，而非短期關照被服務者，希望能深入當地校園及社區，能與小朋友建立亦師亦友的關係，達成真正服務的目的與理想。(補助款6371)</t>
  </si>
  <si>
    <t>熱音社舉辦「98學年第四屆風玩鼓發表會」-燈光音響部分硬體上面滿意程度高，節目內容也得到極高的評價。這次活動，使得南台熱音社有極大的高評價。(補助款8000)</t>
  </si>
  <si>
    <t>熱舞社舉辦「2010南台熱舞社寒舞營」-此活動成功的營造社員的默契，並使各學員加強舞蹈技巧，更進而促進學生勇於表現自我的精神。(補助款2880)</t>
  </si>
  <si>
    <t>學生會辦理「98學年度第二學期期中社團負責人會議」-宣導學務處課外組的注意事項，以及學生會需繳交的資料。(補助款6075)</t>
  </si>
  <si>
    <t>國標舞社期末舞展-舞．愛你-1.熱烈迴響。2.順利對校內外宣傳國標社。3.使社員更積極練舞。(補助款7200)</t>
  </si>
  <si>
    <t>話劇社與英語系學會舉辦「應用英語系第99級畢業公演」-本次活動主要是為應英系開創一個新的傳統，讓應英系學生除了課業外，能有更多元的學習。藉由戲劇公演，不僅可以展現在學的學習成果，也凝聚系上團結力量。(補助款10000)</t>
  </si>
  <si>
    <t>光鹽唱詩社舉辦「詩歌福音晚會」-當天共來了145位，其中台南區各個院校相關社團來了35位學生。當天來賓有約71％的人喜歡我們的詩歌表演，67％喜歡福音影片，且每一位都願意參加光鹽唱詩社日後的各類活動。(補助款5135)</t>
  </si>
  <si>
    <t>國樂社舉辦「寒假集訓」-藉由密集練習，提升社員演奏能力，以求在比賽獲得佳績。(補助款1043)</t>
  </si>
  <si>
    <t>南星民謠吉他社-成果發表音樂會-活動進行順利，時間掌控得宜。各組的表演皆獲得觀眾的熱烈掌聲，開頭曲目相當輕快熱鬧，吸引許多路過的學生進場參加活動，結尾的最後一首歌和感性時間的氣氛拿捏得當，許多觀眾都很感動。藉由此次的表演讓更多學生瞭解民謠歌曲和南民民謠吉他社，也讓社員們能把一整個學期所學的吉他技巧都能發揮出來，並熟悉舞台的表演方式。(補助款5409)</t>
  </si>
  <si>
    <t>場地規畫有點擁擠，參加社員應隨時注意評審並給予協助。</t>
  </si>
  <si>
    <t>全校社團100人，志工15人</t>
  </si>
  <si>
    <t>1.深入淺出的針對生活上講解學生法律實務，尤其對毒品及妨礙性自主、性騷擾的解說，讓學生對生活法律面上有更進一步的了解，學校舉辦此場講座覺得相當有幫助。2.座位太少、希望增加座談時間。</t>
  </si>
  <si>
    <t>99年12月22日下午14：30至16：40於L棟演講廳</t>
  </si>
  <si>
    <t>全校學生約213人</t>
  </si>
  <si>
    <t>課程時間容易與學校其他活動重複(學貸說明會、宿舍演習)，造成有些課程上課人數過少。</t>
  </si>
  <si>
    <t>南台科技大學學生及輔導志工；約200人次</t>
  </si>
  <si>
    <t>學生會舉辦「九十九學年度第一學期學生社團青春劇場(第二場)」-本劇場第二次活動，將場地移至E棟玄關，事逢下課午休時間，人潮湧出，形成圍觀人數眾多，成效及回響相當不錯，並將結合校內外新聞媒體、網路訊息與文宣等訊息公告，擴大參與層面與辦理成效，提升本校辦學能見度。(配合款14773)</t>
  </si>
  <si>
    <t>羽球社舉辦「第二屆新生羽球錦標賽」-整體來講算是成功，每個階段都有按照行程表再跑。(配合款6600)</t>
  </si>
  <si>
    <t>炬光青年社及國際志工社舉辦「2010南台科技大學服務性社團成果展」-增進傳統課程的學習，提升學習的成效，促進個人發展，拓展人生各面向之廣度，培養公民意識及責任感，養成良好處事態度，貢獻社會，讓社會能增加更多的和諧，散播更多的到關懷世界各角落，使更多的人受惠也間接建立國家形象。(配合款7750)</t>
  </si>
  <si>
    <t>童軍社-校慶工程-1.使校慶更有氣氛。2.讓大家更認識童軍社。(配合款7665)</t>
  </si>
  <si>
    <t>美術社-校慶展覽活動-1.配合校慶活動，展覽本學期美術社學生作品包含素描、水彩、POP、卡片設計獲得參觀來賓的讚賞肯定。2.為了串珠義賣，社員們努力學習企鵝編織的方法，擬聚社團向心力。(配合款4772)</t>
  </si>
  <si>
    <t>網球社舉辦「師生盃網球單打錦標賽」-這次活動把老師學生分成A、B 2組來進行一對一單打循環賽，在從A、B  2組裡挑8個人進入8強賽，打單淘汰比賽分出勝負。(配合款7990)</t>
  </si>
  <si>
    <t>九十九學年度「品德教育促進方案-生活與法律」活動-學務處邀請高雄地檢署羅瑞昌檢察官主講「生活與法律」相關的法律常識對學生的生活啓蒙幫助很大，談到法律管制人的最低門檻，宗教信仰是自我要的取高境界，而品德修養則介於者之間，法律和道德常有許多的衝突，在中國人的社會就是要些微衡量人情，這就是品德價值的核心，建立一個和諧溫馨的社會。(補助款7700)</t>
  </si>
  <si>
    <t>99學年度新生始業式品德教育-「戲劇微笑」活動-1. 三劇小品「喜歡」-由一張張保存完善永保安康的車票，許下的是一份來自心底深處的願望，勇敢為喜歡的人付出是充滿快樂及期待的，年輕學生多久没為所關心的人付出了？「回家」-當老婦人帶著散落一地的記憶，踏上火車的那一刻，牽繫起的是所有人對於「家」的情感。火車奔馳的目的地，究竟是抓住未來、或是尋回過去的記憶？無論何者，最終將抓住的，將會是你心底最初的渴求。「哥倆好」-益者三友，損者三友；不管益者、損者，到底怎麼才算是「好」朋友呢?而人非聖賢孰能無有損人之處？但是如果一個人，他願意陪你上山下海、榮辱與共，那算不算得上是好朋友？2. 從本活動中透過戲劇提升了個人對周邊親人朋友的關懷，也讓同學更加了解到品德的義意是什麼。(補助款30600)</t>
  </si>
  <si>
    <t>98學年第2學期校園優質行為網路票選活動-藉由活動讓全校師生都能表達想法及參與；票選項目中含行為德目及穿著拖鞋樣式形成共識，列為下學年度生活教育要求規範的項目，進一步營造溫馨校園的重要。(配合款5025)(獎品4500)</t>
  </si>
  <si>
    <t>活動規劃時間過短，導致活動當天工作人員不易分配工作</t>
  </si>
  <si>
    <t>99年12月23日 操場</t>
  </si>
  <si>
    <t>附近民眾、全校師生、對音樂有興趣的同學與各大專院校吉他社夥伴 共140人</t>
  </si>
  <si>
    <t>建立查詢系統，藉以能警惕學生，自省改進。</t>
  </si>
  <si>
    <t>全體師生</t>
  </si>
  <si>
    <t>2加強南台人數位學習歷程服務網成效，提供學生自我成長的管道與媒介。</t>
  </si>
  <si>
    <t>全體班級</t>
  </si>
  <si>
    <t>3加強校園菸害防制教育網，宣導正確的健康觀念與訊息。。</t>
  </si>
  <si>
    <t>1. 製作文宣及標語，隨時提醒本校教職員工生不要觸法。
2. 協助建置本校校園菸害防制網頁。</t>
  </si>
  <si>
    <t>全校學生</t>
  </si>
  <si>
    <t>4強化學生參與志願服務學習的平台，提供學生服務學習e化的管道。</t>
  </si>
  <si>
    <t>使用服務學習課程之需求單位也能上網申請的e化服務管理，減少繁縟的行政程序。</t>
  </si>
  <si>
    <t>目標4-4</t>
  </si>
  <si>
    <t>落實評鑑制度及提昇工作效能。</t>
  </si>
  <si>
    <t>策略4-4-1</t>
  </si>
  <si>
    <t>建立學務與輔導工作績效評鑑制度與指標，以持續改進學務與輔導工作。</t>
  </si>
  <si>
    <t>1強化校園食品自主管理，落實業者自行檢查管理制度，建立校園食品自主管理機制。</t>
  </si>
  <si>
    <t>1辦理校安人員知能活動，強化處理人員本職學能與經驗交流，以維護校園與學生之安全。</t>
  </si>
  <si>
    <t>本校教官、學務處同仁、各系1名、志工、交服社同學計85人</t>
  </si>
  <si>
    <t>要求每日09：00立即分配前晚、當日之意見；15：00當日意見彙整後即請相關回應，每日統計隔日09：00未回應之單位，每兩週統計於行政會議中報告。</t>
  </si>
  <si>
    <t>講演座談、個案研討、督導、工作坊</t>
  </si>
  <si>
    <t>評鑑班級經營成效，藉以養成同學自律與尊重的態度。</t>
  </si>
  <si>
    <t>學生會幹部、學生議會幹部、系會長、系會幹部、社團負責人、社團幹部</t>
  </si>
  <si>
    <t>演講座談、經驗傳承、分享、分組討論</t>
  </si>
  <si>
    <t>進修部學生會及班級幹部</t>
  </si>
  <si>
    <t>進修部</t>
  </si>
  <si>
    <t>辦理班級幹部訓練，加強班級幹部服務能力，提升學輔工作功能。</t>
  </si>
  <si>
    <t>進修部班級幹部</t>
  </si>
  <si>
    <t>演講座談、經驗分享、分組討論</t>
  </si>
  <si>
    <t>進修部導師</t>
  </si>
  <si>
    <t>提倡本校學生環境保護觀念，辦理學生宿舍清潔月之清潔比賽2次*6,000元/次（含獎勵金43,200元），共編列配合款55,200元</t>
  </si>
  <si>
    <t>住宿學生約3200左右</t>
  </si>
  <si>
    <t>99年07月03日~99年07月12日  新竹縣口湖相信勢國小、新埔鎮照門國小</t>
  </si>
  <si>
    <t>基層文化服務社14人及新竹縣湖口鄉信勢國小102人新竹縣新埔鎮照門國小 54人</t>
  </si>
  <si>
    <t>1.活動場地，請於前一天相關單位作確認。2.記得提醒小朋友隔天上克內容及攜帶物品。3.放學務必將小朋友交到家人手上，或引導學生回家。</t>
  </si>
  <si>
    <t>99年8月7日、8月14日、8月21日、8月28日，活動地點: 台南市三官路205號</t>
  </si>
  <si>
    <t>99年度下半年餐廳衛生講習及無菸餐廳宣導-本次講習邀請前衛生局專員莊立勳先生蒞校演講，莊先生是南部地區餐飲衛生之權威，因此實務經驗非常豐富，讓本次聽講師生及廚工均收穫豐富。(補助款6026)</t>
  </si>
  <si>
    <t>未來下學期舉辦之活動將參酌本次之問卷調查結果，進加強宣導。</t>
  </si>
  <si>
    <t>全校師生392人</t>
  </si>
  <si>
    <t>10餐廳安全及衛生講習活動</t>
  </si>
  <si>
    <t>99年12月8日- 22日 校園</t>
  </si>
  <si>
    <t>99年度下半年飲食行為問卷調查及健康飲食認知有獎徵答-本次調查計392位同學參與，其中健康飲食認知方面計有45.4%的同學達滿分。在飲食行為方面，多數同學都有不良的飲食習慣，且多數同學除了體育課外，很少有其他的體能活動。(配合款9000，獎品5000)</t>
  </si>
  <si>
    <t>3學生急難慰問</t>
  </si>
  <si>
    <t>5提供住宿服務促進學校與學生間關係和諧</t>
  </si>
  <si>
    <t>98學年第二學期學生宿舍撤撤宿相關活動-1.在規定的時間內完成完成各項宿舍撤宿的事項。2.進住流程安排適當，能維持良好的進住空間。3.提供協助行李的搬運及大型的停車空間，使宿舍前交通較為疏暢，不至於造成打結而阻塞。3.以上安排增加進住流程通暢，並能在時間內完成，秩序良好。(補助款45000)</t>
  </si>
  <si>
    <t>8進修部學生急難慰問</t>
  </si>
  <si>
    <t>1師生座談會</t>
  </si>
  <si>
    <t>1品格教育宣導活動</t>
  </si>
  <si>
    <t>1帶動中小學社團發展</t>
  </si>
  <si>
    <t>7國際志工服務活動及世界觀之社會公民培養</t>
  </si>
  <si>
    <t>全校住宿學生</t>
  </si>
  <si>
    <t>九十九學年度第一學期期初導師會議學生交通安全宣導活動-經過台南區監理站道安講師吳慶浤先生，交通安全實況影片介紹及深入淺出說明騎乘機車應注意事項，有助於導師在班會時對班上學生宣導，對班上學生交通安全觀念及助益甚大。(補助款4000)</t>
  </si>
  <si>
    <t>進修部自治幹部領導才能研習-1、991進修部自治幹部領導才能研習，學習正向心理學正向思考與積極鼓勵之精神並發揮團結合作的精神。2、老師以豐富的實務經驗帶入課程內容中，更以風趣生動的雙向  互動，獲得大家的共鳴，對於師生互動及生活觀念多有啟發。(補助款140600)</t>
  </si>
  <si>
    <t>99學年第1學期保護智慧財產權理念-邀請智財權宣講團講師蔡明樹律師，講述「網路著作權之合理使用」及台南法扶中心林媗琪律師，宣講「淺談智慧財產權」之相關議題。(配合款10000)</t>
  </si>
  <si>
    <t>跆拳道社舉辦帶動中小學-為提倡跆拳道運動風氣並配合教育部帶動中小學社團活動。(補助款7954)</t>
  </si>
  <si>
    <t>南星民謠吉他社-帶動中小學-在幾次活動下來，小朋友們初步認識了吉他，對吉他有淺略了解後，學會了基本4大和絃甚至8大和絃，也學會了一些歌曲，進而激發小朋友們對吉他的興趣以及對音樂的熱忱，未來前途將無可限量。(配合款4600)</t>
  </si>
  <si>
    <t>光鹽唱詩社-帶動中小學-大橋國小帶動中小學-幾乎每位小朋友都會唱我們所教的詩歌和背出我們交的經節，並將所學的帶回家與父母分享。因著把詩歌帶回家，也把歡樂帶回家，所以家長們都很喜歡小朋友唱詩歌。(補助款17609)</t>
  </si>
  <si>
    <t>斥堠童軍社-帶動中小學-1.隊員對小朋友已有相當服務觀念態度。2.服務的隊員彼此了解、信任、互助合作完成服務，達成出隊活動意義。3.養成同儕間的合作精神與責任感。(配合款8876)</t>
  </si>
  <si>
    <t>斥堠童軍社-帶動中小學-1.隊員對小朋友已有相當服務觀念態度。2.服務的隊員彼此了解、信任、互助合作完成服務，達成出隊活動意義。3.養成同儕間的合作精神與責任感。(配合款9096)</t>
  </si>
  <si>
    <t>布袋戲研習社舉辦「八八水災關懷行」-1.以演出方式做衛教，提醒災民如何因應PTSR的症狀。2.拓展學生視野。3.讓學生在服務中學習，並體悟到服務的快樂。(補助款8360)</t>
  </si>
  <si>
    <t>學生會舉辦「2010青年自組團隊校園說明會」-活動透過台南青年志工中心-俊逸文教基金會到場說明，讓學生們更加了解自組團隊的用意，但在活動分組時，同學表現不夠熱情，讓分組不夠明確。(補助款6600)</t>
  </si>
  <si>
    <t>魔法廚藝社辦理「98學年第二學期魔法廚藝社社會服務」-依教育部政策帶動中小學之社團發展原則，特別邀請台南啟智學校的烹飪班同學，進行廚藝交流。(補助款4940)</t>
  </si>
  <si>
    <t>流行音樂社辦理「大台南校際聯合公益募款演唱會」-以凝聚社會大眾對於家境清寒之學童關懷及重視為主要目標，以音樂樂團參與表演方式來提升學生對於社會公民服務教育學習經驗，實際參與社會服務並身體力行貫徹社會公民服務之精神。(補助款7000)</t>
  </si>
  <si>
    <t>99學年度第1學期「校園安全志工」-1.校園安全志工基本知能研習。2.校園安全工作執行體驗。3.各項校園危安情事反應處裡。(補助款5000)</t>
  </si>
  <si>
    <t>98年度第2學期「校園安全志工」-1.校園安全志工基本知能研習。2.校園安全工作執行體驗。3.各項校園危安情勢反應處理。(補助款5000)</t>
  </si>
  <si>
    <t>98年度第2學期學生宿舍座談會-1.實施「學生宿舍座會」學生有機會了解學校宿舍工作執行現況。2.實施宿舍座談參加人員有正面幫助，了解學生問題所在。3.可上達學生訴求，提升住宿品質。(補助款12000)</t>
  </si>
  <si>
    <t>99年度上半年餐廳衛生講習-本活動邀請大億麗緻酒店餐廳長鄭靜宜女士蒞校講座，講題為「提升餐廳服務品質」。鄭餐廳長以其在五星級飯店之工作經驗傳授給本校廚工及餐旅系、休閒系學生，大家獲益匪淺。(補助款4953)</t>
  </si>
  <si>
    <t>九十九年度上半年紅十字會心肺復甦術研習-本活動報名踴躍總計有76位學生報名，全數通過測驗，並取得由中華民國紅十字總會所核發之證照。(補助款18046)</t>
  </si>
  <si>
    <t>九十九年度上半年紅十字會初級急救訓練-本活動報名踴躍總計有43位學生報名，全數通過測驗，並取得由中華民國紅十字總會所核發之證照。(補助款27983)</t>
  </si>
  <si>
    <t>98學年度第二學期「校外租屋博覽會」-提供本校校外賃居學生安全賃居空間，建立學校與房東良好關係，由學校提供場地，邀請經永康分局安全認證合格之房東，提供賃居處所供同學選擇。(補助款6000)</t>
  </si>
  <si>
    <t>希望學校能辦些體驗性的課程，讓學生參與，學習解決問題的能力，這是不同於一般課堂內的課程，有趣又具教育性。</t>
  </si>
  <si>
    <t>需再宣傳佈置及訂定美化競賽辦法。</t>
  </si>
  <si>
    <t>99年11月24日   15:00~17:00，學生社團辦公室</t>
  </si>
  <si>
    <t>學生社團150人</t>
  </si>
  <si>
    <t>工作人員沒有於時間內完成場佈。建議：事前應該提早前往會場佈置。</t>
  </si>
  <si>
    <t>99年12月22日15:00~17:00</t>
  </si>
  <si>
    <t>學生約90人，童軍社員12人</t>
  </si>
  <si>
    <t>活動場地移至學校校園人潮中心，人潮眾多，但文化走廊前為草地與水泥地交接處，故人潮流動較快。</t>
  </si>
  <si>
    <t>99年12月23日 12:00~13:00，文化走廊下方</t>
  </si>
  <si>
    <t>學生會工作人員35人，參觀學生約150人</t>
  </si>
  <si>
    <t>99年10月16日至12月26日 網球場</t>
  </si>
  <si>
    <t>社區民眾 、 南台科技大學 全校師生 15人，網球社員6人</t>
  </si>
  <si>
    <t>1.邀請學長姐要提早1~2個月打電話並寄送邀請卡2.將展示區擴大，將其他登山用品拿出來擺放3.有些幹部無故出席4.活動可透過山協幫忙通知</t>
  </si>
  <si>
    <t>99年12月11日  桌球室</t>
  </si>
  <si>
    <t>畢業學長姐以及全校師生約100人，登山社員21人</t>
  </si>
  <si>
    <t>1.讓我對小學生的互動中了解推動拒菸/反毒教育宣導 是件非常榮譽且責任的工作。2.使我更了解春暉專案的重要性與推動春暉工作的使命 與責任。3.與中小學生的互動中使我們更應積極推動反菸/反毒 反愛滋的工作不讓他們受傷害。</t>
  </si>
  <si>
    <t>99 年 12 月 17 日永信國小</t>
  </si>
  <si>
    <t>永信國小150 位師生，春暉社員13人</t>
  </si>
  <si>
    <t>手工藝社舉辦「藝義非凡成果展之現場教學暨義賣活動」-為了推廣手工藝，我們將舉辦現場教學與全體師生及一般大眾共襄盛舉，讓他們體驗手作的樂趣。為使活動更具有意義，我們將陳列社員們的手作品進行拍賣，並將所得的30%和手作品捐給家扶中心，獻上社團對社會的一份愛心。(配合款7450)</t>
  </si>
  <si>
    <t>九十九學年度第一學期服務學習觀摩暨經驗交流研習-1.為提昇本校社團服務學習運作效益，透過服務學習運作優良學校社團服務經驗觀摩學習，強化社團服務學習運作知能及服務之多元化。2.推廣社區服務、關懷偏遠地區、培養學生珍惜環境清潔。3.透過「資源回收、垃圾減量」宣導活動，讓社區居民為環境盡一份心力。(配合款35003，補助款52960)</t>
  </si>
  <si>
    <t>諮商組「學輔文宣資料編印」-編印校園性騷擾及性侵害之認識與防治、憂鬱停看聽、L型文件夾及宣傳筆，利用班級輔導及辦理活動時發放給本校全體學生，以利宣導。(配合款34000)</t>
  </si>
  <si>
    <t>攝影社舉辦「筆記旅人攝影展」-讓每個人都能觀賞到攝影社同學所拍到的照片，也讓大家都能在忙碌的生活中，靜下心來欣賞美的事物。(配合款5190)</t>
  </si>
  <si>
    <t>輔導老師專業進修活動-本次進修主題：眼動減敏療法在創傷壓力症候群病患身上的使用療效，頗受精神醫療肯定，講師孫讚福醫生實務經驗十分豐富，擁有2000多個案例治療經驗。講師採用理論與實務演練並行的訓練架構，並且進行個別指導，讓理論融入實務中，成效十分良好。(配合款20051)</t>
  </si>
  <si>
    <t>啦啦隊社舉辦「2010校內啦啦隊安全研習營」-提升系隊操作技巧安全觀念，有效降低受傷及意外傷害並加強意外處理及急救之基本觀念。(補助款14775)</t>
  </si>
  <si>
    <t>熱音社舉辦「第一屆Fire Rocker五校聯合幹部訓練」-參與的各幹部皆對其職責有了更多的了解，也藉著各種腦力激發以及活動規劃的課程，對未來所將接觸之業務有了方向及具體規劃。當天也規劃了音樂性質的活動讓課程不會那麼無聊，也藉此提升大家音樂的實力。(補助款2446)</t>
  </si>
  <si>
    <t>手語社參加2010第五屆百世盃大專院校全國創意競賽-1.提供青年學子發揮創意的園地。2.激發青年學子的想像力和創造力。3.發揚固有文化之美，掌握未來世界脈動。(補助款12288)</t>
  </si>
  <si>
    <t>排球社舉辦「99學年度新生盃排球比賽」-除了新生自己班級因為比賽凝聚而感情變好，班級跟班級之間也有切磋交流的機會，且在新生剛進來舉辦排球賽，讓大家認識排球這項運動，借此帶動排球風氣。(補助款11160)</t>
  </si>
  <si>
    <t>資傳系學會舉辦「六反與綠色宣傳會」-這次的學輔經費跟教育部給的經費，我們都確實的使用在學員跟幹部的保險金上。(補助款3708)</t>
  </si>
  <si>
    <t>競技啦啦隊社舉辦「競技啦啦隊社-全國賽前集訓」-1. 對於動作熟練度增加。2. 增加隊員對流程的熟練度。3. 增加比賽人員的體能提升。(補助款5100)</t>
  </si>
  <si>
    <t>98學年第2學期進修部班級幹部研習-工作報告、經驗分享、學務工作議題討論。(補助款11020)</t>
  </si>
  <si>
    <t>99年4月2 日N棟人文藝術館集賢廳</t>
  </si>
  <si>
    <t>99年10月6 日N棟人文藝術館集賢廳</t>
  </si>
  <si>
    <t>99年度下半年「登革熱防治」宣導海報-依據疾管局統計本年度自8月以來登革熱確定病例數已超過770人，尤其台南市疫情嚴重。爲提高師生之警覺，透過海報宣導之方式，提醒師生隨時清除室內外之病媒蚊孳生源。(配合款6000)</t>
  </si>
  <si>
    <t>99年12月29日，M棟集賢廳</t>
  </si>
  <si>
    <t>開會通知應提早告知，人員控管與分配要再詳細。</t>
  </si>
  <si>
    <t>醫院、學生住家，8月-9月</t>
  </si>
  <si>
    <t>99年下半年(8-12月)辦理急難慰問-補助進修部導師及輔導教官慰問受傷學生。(配合款9100)</t>
  </si>
  <si>
    <t>99年上半年(3-6月)辦理急難慰問-補助進修部導師及輔導教官慰問受傷學生。(配合款3061)</t>
  </si>
  <si>
    <t>南台科技大學全校學生計10人</t>
  </si>
  <si>
    <t>99學年第1學期手工藝社至開元國小帶動中小學-能夠增進社員對社團的向心力及凝聚力，提高社員校外服務的經驗，學會如何與小朋友們相處、互動，以完成自我，服務他人為目的。並且期盼能夠透過社員的帶動激發小朋友的想像力及創造力、培養小朋友對手工藝的興趣，以推廣手工藝。(配合款5840)</t>
  </si>
  <si>
    <t>資傳系舉辦帶動防制菸害、毒品教育宣導活動-此系列活動不僅讓各界與其他台南地區學校認識南台科大，亦是具有正面意義的宣導活動。(補助款10000)</t>
  </si>
  <si>
    <t>基層文化服務社舉辦尊重自我與珍惜他人教育宣導育樂營-透過活動使小朋友建立良好的休閒活動知識，並建立小朋友未來服務他人的意願。(補助款18990)</t>
  </si>
  <si>
    <t>布袋戲研習社舉辦99年社團成果展「四海遊子一生傳-一代妖后絕世情」-發揚傳統文化，融合現代與古早之美，增進校園文化藝術素養，為活絡布袋戲的文化發展與世代傳承，及突顯布袋戲青少年的時代特色，進而把布袋戲文化向外推廣拓展，使大人小孩、阿公阿嬤回味兒時記憶，並對現代別具一格的布袋戲文化大開眼界。(補助款20420)</t>
  </si>
  <si>
    <t>99年度「校園安全委員會」-各單位校園安危提案及問題之發掘(配合款3200)</t>
  </si>
  <si>
    <t>99學年第一學期學生獎懲審議委員會議-會議均尊重每位委員之意見發表，尤其學生代表之意見均能有效獲得表達。(配合款4000)</t>
  </si>
  <si>
    <t>國際志工社30人</t>
  </si>
  <si>
    <t>校安委員計40人參加</t>
  </si>
  <si>
    <t>獎懲審議委員、獎懲個案之導師、輔導教官或建議人等44人</t>
  </si>
  <si>
    <t>99年12月26日 南台科技大學M棟集賢廳</t>
  </si>
  <si>
    <t>100年1月4日L007</t>
  </si>
  <si>
    <t>100年1月14日L008</t>
  </si>
  <si>
    <t>經過這次的培訓講座，讓國際志工社社員們學習如何在團體中互助合作，團結一心的去完成目標，能在團體活動中不影響他人，培養守時、認真的負責態度，這次講座也提到要如何成為一個有價值的志工在於自身想法建設、培養自身國際觀、同理心以及文化上的入侵衝突皆令人省思理想與現實面的差異,成為一名具世界觀之國際志工。</t>
  </si>
  <si>
    <t>期對校園安全問題之討論，有效解決校園安全死角。</t>
  </si>
  <si>
    <t>針對學生之過錯應秉持從寬認定並給予自新機會，惟任何事物應講求證據為最佳之處理原則。</t>
  </si>
  <si>
    <t>可邀請校外團。</t>
  </si>
  <si>
    <t>國際志工社員5人</t>
  </si>
  <si>
    <t>全校師生約3000人</t>
  </si>
  <si>
    <t>武術社員4人</t>
  </si>
  <si>
    <t>社員55人參觀民眾300人以上</t>
  </si>
  <si>
    <t>啦啦隊社員40人</t>
  </si>
  <si>
    <t>參加學生9人及全國大專院校的學生</t>
  </si>
  <si>
    <t xml:space="preserve"> 99年12月8日三連堂</t>
  </si>
  <si>
    <t>99年12月18、19 日 文化大學體育館</t>
  </si>
  <si>
    <t>社員28人，百世孝道創意表演競賽隊伍、評審及觀眾共30~40人</t>
  </si>
  <si>
    <t>各系師生約6000人</t>
  </si>
  <si>
    <t>99年12月29日S708</t>
  </si>
  <si>
    <t>光鹽唱詩社8人及大橋國小170人</t>
  </si>
  <si>
    <t>大橋國小。每周二、四早上8:00~8:40，每周三下午12:30~13:30</t>
  </si>
  <si>
    <t>需事前安排好工作</t>
  </si>
  <si>
    <t>幼保系學生71人及照護中心老人40人</t>
  </si>
  <si>
    <t>99年12月24日建平日照中心</t>
  </si>
  <si>
    <t>99學年度第1學期「關懷弱勢生命教育」-1.輔導志工對校外弱勢兒童服務有助於學生體驗「施比受更有福」的真意。2.透過活動也可以幫助輔導志工凝聚團體向心力(配合款22675，補助款39417)</t>
  </si>
  <si>
    <t xml:space="preserve">輔導志工約350人次，台南縣大內國小學童及台南市安順國小學童約100人次 </t>
  </si>
  <si>
    <t>99年9月27日至9月29日 輔仁大學</t>
  </si>
  <si>
    <t>同圓社志工35人</t>
  </si>
  <si>
    <t>99年12月25日 下午15:00-21:00，海頭社區發展協會活動中心</t>
  </si>
  <si>
    <t>時間可再充裕</t>
  </si>
  <si>
    <t>99學年第一學期學生宿舍進住相關活動-1.在規定的時間內完成完成各項宿舍進住的事項。2.進住流程安排適當，能維持良好的進住空間。3.提供協助行李的搬運及大型的停車空間，使宿舍前交通較為疏暢，不至於造成打結而阻塞。3.以上安排增加進住流程通暢，並能在時間內完成，秩序良好。(配合款20000，補助款25000)</t>
  </si>
  <si>
    <t>1. 發給餐廳自我檢查表，由業者每日進行作業前之檢點。
2. 每日進行餐廳食物抽存。
3. 每週進行餐廳衛生檢查。</t>
  </si>
  <si>
    <t>學校餐廳及小吃部</t>
  </si>
  <si>
    <t>3辦理學務與輔導工作績效評鑑。</t>
  </si>
  <si>
    <t>全體學務工作人員</t>
  </si>
  <si>
    <t>99年3月12日至7月12日
南台科技大學L007、S104</t>
  </si>
  <si>
    <t>國際青年大使聖克里斯多福團隊7人及聖克里斯多福友邦國國民</t>
  </si>
  <si>
    <t>活動進行，語言不是距離，儘管英語溝通，有些學生是聾啞人士，卻能因依個眼神或微笑帶進彼此的距離。藉此活動更近一步了解菲律賓，也能將台灣文化帶進菲律賓。雖服務學生均來自不同科系，但十天的活動中能彼此合作、互相照顧、培養極高度的默契。</t>
  </si>
  <si>
    <t xml:space="preserve">99年7月3日至7月12日
菲律賓/Aurora省/Baler市
</t>
  </si>
  <si>
    <t>國際青年大使菲律賓團隊8人及Peace Employment training center 50人</t>
  </si>
  <si>
    <t>在兩梯的活動結束後，我們會給隊員填寫這次出隊的感想和服務心得。讓自己在活動過程中學習到的事物，對於這次活動的感受，自己有哪裡需要加強的地方，和大家相處的情況等等，讓自己給自己一個分數，給整個團隊和諧打一個總成績，在活動最後一天由副召帶領全體隊員觀賞服務期間與活動期間的活動紀實影片，最後再進行自我隊員的感性時間。在活動中懂得看到錯誤的人才會成長。對於整個團隊，我想大家很有進步的空間，只要記取過錯一定會更好。</t>
  </si>
  <si>
    <t>99年07月03日~99年07月12日  新竹縣竹東鎮上舘國小、竹東鎮竹東國小</t>
  </si>
  <si>
    <t>基層文化服務社14人及學童103人</t>
  </si>
  <si>
    <t>斥候童軍社舉辦「社團演習講座」-1.增進社團之間的交流。2.讓各社幹部及學員學習管理社團與運作。3.童軍社工作人員經驗大增。(補助款9806)</t>
  </si>
  <si>
    <t>學生自治會舉辦「青春劇場(第六場)」-本劇場第六次活動，將場地移至文化走廊，事逢午休時間，人潮湧出，形成圍觀人數眾多，成效及回響相當不錯，並將結合校內外新聞媒體、網路訊息與文宣等訊息公告，擴大參與層面與辦理成效，提升本校辦學能見度。(配合款2756)</t>
  </si>
  <si>
    <t>網球社舉辦「假日網球訓練營」-提供給社區跟全校師生在假日有正當的休閒活動。幹部們非常熱心的教導每一個學員，學員們都會互相抽球對打，感覺很不錯。(配合款6310)</t>
  </si>
  <si>
    <t>登山社舉辦「99年回顧山社30年成果展」-1.回顧三十:利用影片方式呈現這30年的活動影片2.活力動員:主要是這一年的活動，主題有百岳大山、溯溪、岩訓、嚮訓等活動3.撲朔迷離攻山頭:簡單來說就是迷宮，中間放箱子摸出第一座百岳(第一座山)，出口有人員介紹(配合款4800)</t>
  </si>
  <si>
    <t>九十九學年度「品德教育促進方案-品德典範學習成長」活動-同學對小黑吳佳穎老師以70天完成美國自東向西的單車之旅，相當佩服，所以鼓勵所有學生說「能力再差，也要勇於做夢」；吳佳穎老師英上不好但憑著敢於開口，克服困難的決心，完成了「逆風行」的任務。讓學生體會當夢想啓動時，全世界都會來幫你。(配合款5113)</t>
  </si>
  <si>
    <t>春暉社舉辦「Spring Sun-Shine帶動中小學防制菸害、毒品教育宣導活動。」-永信國小150 位師生參加拒菸/反毒宣導，反應熱 烈成效良好。(配合款708，補助款1037)</t>
  </si>
  <si>
    <t>使得社員們的陶藝技巧又更加精湛了。讓社員們能夠從中學習到服務他人成長自己。學生們拿回自己做的作品會有種喜悅感。建議儘快就把事情做好，不要把要做的事情拖太久才做。</t>
  </si>
  <si>
    <t>小隊輔要更加注意小朋友的安全。值星官在維持秩序時應再嚴厲一些。</t>
  </si>
  <si>
    <t>以上機實作為主，作品相互觀摩的方式進行。教導簡易的電腦知識。</t>
  </si>
  <si>
    <t>場地有點擁擠。編排帶動跳的動作要簡單。KTV時間的歌曲要在30以前年代的歌曲。</t>
  </si>
  <si>
    <t>99年11月3日16-17時T棟停車場</t>
  </si>
  <si>
    <t>賃居生216人</t>
  </si>
  <si>
    <t>99學年度第1學期校外賃居生安全避難演練-1.預防一氧化碳中毒說明。2.防火、防災基本常識說明。3.消防水帶使用說明及操作。4.滅火器使用說明及操作。(補助款4000)</t>
  </si>
  <si>
    <t>本次辦理活動同學報名踴躍，很快就額滿，下學期擬辦理2梯次，以符合同學們的需求。</t>
  </si>
  <si>
    <t>99年5月1日~5月2日 8:00~17:00 F307教室</t>
  </si>
  <si>
    <t>全校學生43人</t>
  </si>
  <si>
    <t>99年3月19日-21日高雄市立國際游泳池</t>
  </si>
  <si>
    <t>全校導師</t>
  </si>
  <si>
    <t>學務工作議題討論、檢討與緊急處理</t>
  </si>
  <si>
    <t>各系主任導師及相關訓輔人員約50人</t>
  </si>
  <si>
    <t>演講座談、校園危險地圖尋訪、影片欣賞討論、班級輔導</t>
  </si>
  <si>
    <t>衛保組</t>
  </si>
  <si>
    <t>1.工作人員工作分配不明確。2.開會簽到單須讓師長過目，讓師長了解出席人員。3.會議司儀請找專任司儀。4.請於會議前三天提出完整的會議資料。</t>
  </si>
  <si>
    <t>學生議會參加「2010W-靜宜大學「全國大專校院議事員研習營」-1.學習會議基礎守則與運作模式，並增進議事學研究風氣、表達技巧及臨時反應。2.熟悉大專校院學生議會及其它自治組織之組織架構及其運作，並研習議事學之理論與實務。3.培養民主素養及議事效率，捍衛正義、公平競爭、深化民主，共創理想公民社會。(配合款3997)</t>
  </si>
  <si>
    <t>競技啦啦隊社參加「99年大專院校啦啦隊錦標賽」-本校獲得團體混合組第八名、全能五人混以第五名。(補助款46460)</t>
  </si>
  <si>
    <t>民謠吉他社「南方之星校際民歌比賽」-提倡校園音樂風氣及吉他音樂之風潮，藉由活動促進校際間同好之交流。(補助款21249)</t>
  </si>
  <si>
    <t>九十九學年度慶祝教師節敬師活動-1.真情告白謝師留言及吾愛吾師認人活動，相當有趣學生會討論照片中的人是那位教師，無形中增進了學生認識師長的機會，參加學生相當踴躍，利用網路可以表達對教師的敬謝之意。2.9月28日（星期二）謝師感恩活動，由吳副校長主持，會中頒發推動品德教育績優教師及真情告白謝師留言活動中籤20位同學，由通識中心熊仙如老師說明教師節由來，也有20位外籍生參與活動，致贈在座教師桃李，桃李象徵教師春風化雨，桃李滿天下。會後每位參加同學拔取象徵牛隻祭品拔取象徵智慧毛的棒棒糖。(配合款12081)(獎品6000)</t>
  </si>
  <si>
    <t>春暉社舉辦「Spring Sun-Shine帶動中小學防制菸害、毒品教育宣導活動」-1. 大橋國中245位師生參加拒菸/反毒宣導，反應熱烈成效良好。2. 大橋國小372位師生參加拒菸/反毒宣導，深獲師生讚許與肯定，成效良好。(補助款6920)</t>
  </si>
  <si>
    <t>九十八學年第二學期學生在校機車考照活動-報名考照同學10人，9人通過，同學們經過考試前的交通安全宣導、路試後，對於遵守交通安全都有了進一步的觀念。(補助款3000)</t>
  </si>
  <si>
    <t>九十九學年度第一學期「新生交通安全宣導教育」活動-以風趣幽默的方式，介紹騎乘機車應注意事項及近年來因交通車禍傷亡案件分析，使各班新生充分明瞭交通安全與遵守交通規則的重要性。(配合款5000)</t>
  </si>
  <si>
    <t>98學年度第2學期校外賃居生安全避難演練-1.防火、防災基本常識說明。2.消防水帶使用說明及操作。3.滅火器使用說明及操作。(補助款4000)</t>
  </si>
  <si>
    <t>98年度第2學期學生校外住宿安全輔導座談會-1.校外租賃安全認證說明及宣導。2.租屋博覽會辦理說明。3.意見交流。(補助款10000)</t>
  </si>
  <si>
    <t>健康動一動--毛巾操教學-本活動邀請奇美醫學中心社區醫療團隊蒞校講習，講師為江昭彥復健師。活動一開始江老師先為大家說明運動的重要性及錯誤的運動姿勢，接下來一一講解毛巾操的動作，與會的老師與學生們均表示受益良多。(補助款11319)</t>
  </si>
  <si>
    <t>購置學生心理輔導相關書刊-購置優良書雜誌供全校老師及學生借閱。(配合款11060)</t>
  </si>
  <si>
    <t>購置性別平等教育及生命教育等相關影片，以利活動宣導及播放。(配合款8363)</t>
  </si>
  <si>
    <t>輔導股長在職訓練-1.輔導股長協助宣傳諮商輔導組各項活動事宜與可使用之資源。2.輔導股長隨時向諮商輔導組反應班級同學的心理需求與意見。3.輔導股長發現有心理困擾的同學，提供心靈上之支持與協助，主動轉知導師了解關懷，或陪伴同學至諮商輔導組尋求協助。4.輔導股長不定期接受諮商輔導組所提供之輔導諮商訊息及參加在職訓練，於班會時間分享，建立學生綠化之管道。(配合款9360)</t>
  </si>
  <si>
    <t>九十九年度下半年「紅十字會初級急救訓練」-本活動報名踴躍總計有40位學生報名，37位學生出席，34位學生通過測驗，並取得由中華民國紅十字總會所核發之證照。(補助款30135)</t>
  </si>
  <si>
    <t>98學年第2學期勞作教育幹部期中研習暨服務學習-1.透過研習課程，增進小組長本職學能，藉由聯誼活動交流彼此工作領導經驗。2.參予台灣美化協會清掃活動，體會關懷社會，奉獻個人服務熱誠，學習「凡事徹底、謙卑感恩」。(配合款119037)</t>
  </si>
  <si>
    <t>社員志工20人及本校師生約50人</t>
  </si>
  <si>
    <t>99年4月3-4日高雄中正高工</t>
  </si>
  <si>
    <t>足球社員17人</t>
  </si>
  <si>
    <t>南台科大全體學生18000人</t>
  </si>
  <si>
    <t>99年04月南台科技大學諮商輔導組</t>
  </si>
  <si>
    <t>配合教育部推廣校園心理衛生教育工作，購置優良書刊，讓他們可以自我教育與學習，提供給全校老師及學生使用。</t>
  </si>
  <si>
    <t>99年4月2日M棟集賢廳</t>
  </si>
  <si>
    <t>各行政單位主管及各班2名代表共240人</t>
  </si>
  <si>
    <t>99年4月28日台南啟智學校</t>
  </si>
  <si>
    <t>優：啟智學校有足夠的空間和設備可供大家使用，因為有足夠的設備大家才可以做出好的作品。缺:可以增加流質性食物，讓啟智學校得同學可以每個人都吃到東西。建議:下次地點可以改變，增添新鮮感，或是換另一種辦活動 的方式。</t>
  </si>
  <si>
    <t>99年5月1日，風雨球場</t>
  </si>
  <si>
    <t>台南高商、各大專院校、本校學生40人</t>
  </si>
  <si>
    <t xml:space="preserve">
課程內容：須規劃幾套標準訓練課程，依對象實施。多紀錄網路與教練的足球課程，統整一套標準。
後續發展：預計暑假即開始帶動樂樂足球，以帶動中小學的方案提出計劃。開學後結合服務學習至偏遠地區進行樂樂足球教學。預計上學期舉辦樂樂足球校園比賽，借由比賽培訓人才。課程、實施辦法記錄於光碟內，以達永續發展。</t>
  </si>
  <si>
    <t>99年4月28日本校L008會議室</t>
  </si>
  <si>
    <t>各社團負責人共54人</t>
  </si>
  <si>
    <t>策略4-1-2</t>
  </si>
  <si>
    <t>安全志工學生41人</t>
  </si>
  <si>
    <t>講話要適當、不要傷害到小孩。在製作的過程，應避免小孩離座，否則秩序會容易失控，所有服務人員應盡量在活動前就了解所有作品的製作過程。作品和作品之間應有十分鐘休息上廁所，講解者旁邊應有一位示範者，聽不到講解者的聲音，秩序太亂。時間太趕。人員應知進度如何，而不是自己會做就不管前面一直請小朋友作下去。</t>
  </si>
  <si>
    <t xml:space="preserve">99年5月29日8時~18時
普門仁愛之家、南興國小
</t>
  </si>
  <si>
    <t>南台科技大學98學年議事規則研習營-1.促進議事學研究風氣，提供南台科技大學學生之學習機會。2.介紹大專校院學生議會及其它自治組織之組織架構及其運作，並研習議事學之理論與實務。3.培養具有民主素養及議事效率之青年，捍衛正義、公平競爭、深化民主，共創理想公民社會。(補助款104672)</t>
  </si>
  <si>
    <t>99學年第一學期學生事務溝通會議-為使本校學生自治會、系學會在學期間能夠擁有良好的學習環境，在學期中針對有關日常行政事項等問題，透過本會議的舉辦使學生與系所師長溝通有一公開正向之溝通管道，讓學生所反映的各項問題得到良好共識與迅速而妥適的解決，確實達成友善且多元文化校園之目標。(配合款6185)</t>
  </si>
  <si>
    <t>國際志工社運作組織培訓講座-因目前志工服務走向國際，為了使國際志工社成員更加的凝聚向心力以及暸解國際志工社內部的組織運作，特別邀請本社的指導老師陳志盛先生，以自身豐富的志工經驗以幽默、風趣的方式分享給我們大家，最後，也特別勉勵全體社員在志工這條路上投注更多的心力與努力，也祝福我們寒假冬令營營隊成功。(補助款5600)</t>
  </si>
  <si>
    <t>98學年第2學期「情緒管理主題輔導週」-1.讓學生透過活動達情緒管理問題進而思考情緒對心理的正向意涵和價值。2.透過讓輔導志工自製的襪子娃娃義賣以及協助創世基金會義賣蜜餞讓學生培養社會關懷與同理心。(補助款10467)</t>
  </si>
  <si>
    <t>進修部學生會師生歌唱大賽-「第九屆新月盃歌唱大賽」-藉由班際比賽，促進各系各班學生與教職員互動。(補助款30000)</t>
  </si>
  <si>
    <t>99年全民國防教育新生盃漆弹比賽活動-1.藉由漆弹對抗培養團隊金神及默契，考驗臨場應變能力，激勵同學進取奮鬥意志，寓教於樂。2.結合多元特色教學，促進同學參與意願，增加同學對學校全民國防教育認同。(補助款58804)</t>
  </si>
  <si>
    <t>魔法廚藝社期末成果展-這次的活動還加上冬至送暖幸福圓滿，所以還有去發湯圓，讓大家訓練怎麼去應對師長，怎樣帶動氣氛，怎樣把歡樂帶給大家。(配合款7416)</t>
  </si>
  <si>
    <t>民謠吉他社-成果發表會-這次成果發表會，吸引到很多路人駐足觀看，成功的為學校做了活廣告，我們的音樂也感動了路人，甚至想跟我們一起歡樂，達到了我們想要推廣音樂的目的。(配合款3291)</t>
  </si>
  <si>
    <t>熱音社期末成果發表會-展現出社員們一個學期的練習成果。(補助款10320)</t>
  </si>
  <si>
    <t>化才系舉辦「2010化材盃系內班際籃球賽」-跟策劃有點差距，問題很快解決，可以順暢的進行。(配合款558)</t>
  </si>
  <si>
    <t>美術社、動漫社辦理「社區服務學習-彩繪幼稚園活動」-從「被服務對象」來看：藉由帶領小朋友完成油漆活動，給予他們鮮豔亮眼的顏色並接觸平常沒嘗試過的繪畫材料，並讓幼兒體認分工合作完成成品；讓幼兒除了能發展並了解各顏色符號所代表的意義加強圖像辨識能力，並讓體會分工合作的重要，共同完成作品。從「工作團隊」來看：藉由此次社區服物活動讓所有團隊成員學習到帶領活動所應該具備的技巧與帶領能力。面對幼稚園幼兒孩童時所有可能會發生的情況皆必須有著極大的耐心與細心來面對才有辦法才解決。(補助款8194)</t>
  </si>
  <si>
    <t>學生會參加「九十九年度中區大專校院-打造有品青年研習會」-領導幹部於研習後能在各校園運用所習得之知識與策略，持續推動，讓品德教育能在各校園扎根，塑造有品校園。(補助款582)</t>
  </si>
  <si>
    <t>學生會辦理「達人工坊--青年達人講座會」-1. 由青年學生進行「青年志工的夢與實踐─我是陳岱嶺，我的青春很志工！」志工經驗分享，較一般專題演講效益更佳。2.有效提升勞作教育小組長之志工精神。(補助款3660)</t>
  </si>
  <si>
    <t>南台科大參加「台南市2010龍舟錦標賽」-本籍生：大專男子組大型龍舟第4名、大專男子組小型龍舟第3名；外籍生：大專男子組大型龍舟第3名。(配合款49140)</t>
  </si>
  <si>
    <t>機械系系學會參與「高雄市政府教育局99年度全民國防教育「自力環保造筏飊英雄」水上活動」-參加人員在體驗中學習、在團隊中合作，建立共識互信，進而激發自我潛能，提升解決問題與處理危機的能力。(配合款25767)</t>
  </si>
  <si>
    <t>99學年度「新生輔導員研習」-由教務、學務等處室各組組長說明工作要項、各項資料之填報與撰寫要領說明。實地演練三連堂座位引導、集合場點名、體溫量測。交通安全、防災避難演練、上課場地引導流程之動線規劃。(補助款12000)</t>
  </si>
  <si>
    <t>99學年第一學期「購置與運用心理測驗」-購置新測驗包括人格測驗、生涯興趣測驗以提供心理諮商實務之用。(補助款24140)</t>
  </si>
  <si>
    <t>98學年第2學期進修部師生座談會-工作報告、經驗分享、各班代表與學校主管面對面溝通協調。(補助款16500)</t>
  </si>
  <si>
    <t>98學年度第2學期校園民主法治教育「校園民主權-法治教育」宣導講座-邀請國立成功大學法律系主任許育典教授針對「校園民主法治教育」宣導講座，共計530位學生幹部參加，對此次演講的滿意度均達80％以上，讓學生對民主法治教育有更新的見解與思維，獲益良多。(配合款8000，補助款8000)</t>
  </si>
  <si>
    <t>98學年第2學期輔導志工研習活動-1.輔導志工本學期參與活動十分熱烈。學生特別喜歡「襪子娃娃教學」活動，透過親手做出成品並且將義賣所的捐贈社福單位，讓學生對於生命教育有更深入的參與和體會。2.學生平日為活動進行準備相當熱烈，夜間值班常常有許多輔導志工前來諮輔組，讓內部凝聚力相當強。(補助款26161)</t>
  </si>
  <si>
    <t>42學員17服務員</t>
  </si>
  <si>
    <t>辦理活動的兩個社團之間應培養更多默契，而不是只有把事情交給其中一個社團來處理，經費的部分希望能更快發落下來，因為事前支出的經額不少，幾乎所有的費用都是幹部自己先墊的，不足的再由其他工作人員來幫忙想辦法。</t>
  </si>
  <si>
    <t xml:space="preserve">2010年1月25日-27日 台南市安佃國小 </t>
  </si>
  <si>
    <t>48學員19服務員</t>
  </si>
  <si>
    <t>國際志工社志工7人</t>
  </si>
  <si>
    <t>這是個很棒的活動，不論是小朋友還是大學生，藉由社區服務來充實自己並彼此的互動了解對方。但因小朋友眾多，在分組時要規劃好，或許可以分為2~3組，這樣在進行活動時會比較流暢。解說圖案的含意對於幼稚園小朋友有點難，有需要再多做一些修改使其能為小朋友所接受，而且解說得的時間太過於冗長了，許多小朋友就會開始蠢蠢欲動而無法專注於其上。指導時間由於人數多，導致有些混亂的情形，建議可以各組都能一個來進行指導，並且帶開來進行，小朋友們比較可以集中精神聽導覽。</t>
  </si>
  <si>
    <t>99年11月3日15時N棟音樂廳</t>
  </si>
  <si>
    <t>南台幼保系師生這次的服務活動不僅達到服務印尼僑校的華語教學需求，並和當地多所僑校及當地華僑建立良好之情誼，她們亦表達希望未來能再有機會到該校服務的意願。</t>
  </si>
  <si>
    <t>99年8月16-29日  印尼蘇門答臘南部巨港市</t>
  </si>
  <si>
    <t>暑假赴印尼巨港慈容學校擔任國際教育志工-南台幼保系師生此行的服務內容除了平日的幼兒園暨國小學童華語教學外，並在每日下午為當地社區僑民開設電腦學習課程。卓老師也在教學之餘，為僑校教師及當地佛堂學員進行多場講座，分享華語教學和學習的策略。在幼兒及國小學童華語教學部份，特別將中華文化融入華語教學課程，介紹台灣原住民舞蹈、特產、中國節慶、童玩、歌謠、遊戲…等，讓學生透過多元及快樂的方式體驗中華文化之美。在社區電腦學習課程部分，也針對學員的要求，提供中文輸入、文書處理、及繪圖等課程，深受學員們的喜愛。(配合款102751)</t>
  </si>
  <si>
    <t>慈容三語學校約100人</t>
  </si>
  <si>
    <t>突發狀況應對、經驗勸導。戰術、失分檢討。球員觀念糾正。比賽時態度與積極度不佳。比賽前工作與採買分配。.物資補充與急救處理。</t>
  </si>
  <si>
    <t>宣傳不足，主唱麥克風太小聲     建議：場地在三連堂或音樂廳會更好，希望有觀眾席3.舞台可以再華麗點</t>
  </si>
  <si>
    <t>會議時間上的掌控，資料準備不齊全3.開會不準時。</t>
  </si>
  <si>
    <t xml:space="preserve">99年7月10~11日 台南市大光國小
</t>
  </si>
  <si>
    <t>崇青社30人大光國小學生40人</t>
  </si>
  <si>
    <t>1.諮商輔導文宣資料（30,000元）
2.住宿、賃居、春暉、工讀、交通等安全文宣資料編印（34,000元）
3.社團活動文宣資料（30,000元）
4.衛生保健宣導資料印製（6000元）</t>
  </si>
  <si>
    <t>3學輔文宣資料編印</t>
  </si>
  <si>
    <t>建構核心價值與特色校園文化。</t>
  </si>
  <si>
    <t>建立校園之核心價值，塑造具有特色之校園文化。</t>
  </si>
  <si>
    <t>校園安全之危機管理。</t>
  </si>
  <si>
    <t>毒品防制。</t>
  </si>
  <si>
    <t>促進與維護健康。</t>
  </si>
  <si>
    <t>疾病之三級預防與健康環境之維護。</t>
  </si>
  <si>
    <t>促進和諧關係。</t>
  </si>
  <si>
    <t>落實性別平等教育。</t>
  </si>
  <si>
    <t>目標1</t>
  </si>
  <si>
    <t>目標2-2</t>
  </si>
  <si>
    <t>策略2-3-2</t>
  </si>
  <si>
    <t>策略2-1-2</t>
  </si>
  <si>
    <t>策略2-2-2</t>
  </si>
  <si>
    <t>總計</t>
  </si>
  <si>
    <t>獎金/獎品</t>
  </si>
  <si>
    <t>具體執行成效</t>
  </si>
  <si>
    <t>參加對象及人數</t>
  </si>
  <si>
    <t>辦理時間及地點</t>
  </si>
  <si>
    <t>檢討及建議</t>
  </si>
  <si>
    <t>2學生宿舍自治委員會辦理宿舍休閒健康活動</t>
  </si>
  <si>
    <t>12獎勵績優社團暨績優社團指導老師</t>
  </si>
  <si>
    <t>5防震防災演練-校外賃居篇</t>
  </si>
  <si>
    <t>統整學校資源及健全學務與輔導工作組織。</t>
  </si>
  <si>
    <t>提昇學務與輔導工作品質與績效</t>
  </si>
  <si>
    <t>提昇學務與輔導工作品質與績效。</t>
  </si>
  <si>
    <t>提昇學務與輔導工作品質與績效</t>
  </si>
  <si>
    <t>提昇學務與輔導工作品質與績效</t>
  </si>
  <si>
    <t>99學年第1學期期初服務學習必修課程勞作教育小組長研習課程-每學期由學務長親自頒發上學期優良小組長的獎勵，除了對獲獎小組長的認同，也激勵其他小組長能以為榜樣不斷的精進。(補助款30115)</t>
  </si>
  <si>
    <t>研習行程稍嫌匆促，可再增加半天，以強化實際帶領能力。</t>
  </si>
  <si>
    <t>勞作小組長92人</t>
  </si>
  <si>
    <t>事先籌備活動各項目不夠周詳，包含宣傳時段、工作職位、需要物品清單等。事中流程工作人員分工不明確，導致流暢度稍低，沒有安排彩排時間、內場人員與外場人員於表演時溝通方法沒有確認好。事後場復，參賽者與工作人員應分離。</t>
  </si>
  <si>
    <t>99年10月18日N棟音樂廳</t>
  </si>
  <si>
    <t>99年9月16日16:30~17:30  N棟音樂廳</t>
  </si>
  <si>
    <t>系主任及全校日、夜間部各班導師 315人</t>
  </si>
  <si>
    <t>本次活動輔導志工參與度相當高，但因校外服務活動安排至期中考週後造成學生壓力很大，未來需要與合作學校進行協商。12輔傳馨活動因為無法在學期前確定合作學校，以致於今年輔導志工無法前去崑山科技大學聯誼，未來在合作時間可以盡量提早決定。</t>
  </si>
  <si>
    <t>99學年第1學期班級幹部訓練研習活動-1.經班級幹部訓練後，同學們均能明瞭自己的工作及職掌，及未來工作方向與配合學校政策推動經營班級。2.為有效執行班級經營成效對於班級幹部將予以工作成效考評，由導師各相關處室共同考核，以利落實班級幹部責任。3邀請績優導師針對每梯次班級幹部實施講授如何經營班級及作一個稱職的幹部，提供建言使班級幹部能有所收穫，讓班務工作推動能更有料率。(配合款10000，補助款5000)</t>
  </si>
  <si>
    <t>99年12月15日；地點：L008</t>
  </si>
  <si>
    <t>全校輔導股長153人</t>
  </si>
  <si>
    <t>1.場地太小，無法容納所有的輔導股長，使得少部分學生必須站著聽講，建議宜選擇適宜之教室舉辦此項活動。2.輔導股長之任期採一學期一任制，並於每學期參與兩場諮商輔導組所舉辦之研習活動，建議輔導股長任期更改為一學年一任制，可規劃一整年一系列的訓練，真正培養出了解班上同學狀況，且清楚知道諮商輔導組可使用之資源的輔導股長。</t>
  </si>
  <si>
    <t>評比是否能夠再增加行政獎勵的名額 ，可鼓勵更多的班級幹部努力付出。撰寫工作心得，可將心得格式化，提供爾後幹部之需求。</t>
  </si>
  <si>
    <t>99年度第1學期校園安全大搜查活動-培養校園安全意識，發掘校園安全問題，各項校園危安情事觀察與反應處理。(配合款5000)(禮券5000)</t>
  </si>
  <si>
    <t>99年9月21日 六宿前廣場</t>
  </si>
  <si>
    <t>1.活動為學生課餘之時間活動，影響學生不大。2.活動過於熱鬧，使得學校周邊鄰居及進修部上課同學有些微詞。3.活動期間適逢風雨不斷，應變稍嫌急促，移至六宿大廳，場地太小稍嫌擁擠；週邊鄰居要透過宣導讓其知悉活動內容，並邀請共同來參與，可增強活動效果。</t>
  </si>
  <si>
    <t>日間部學生151人，大光國小1年級學生共400人次</t>
  </si>
  <si>
    <t>生輔組</t>
  </si>
  <si>
    <t>諮商組</t>
  </si>
  <si>
    <t>衛保組</t>
  </si>
  <si>
    <t>策略4-2-3</t>
  </si>
  <si>
    <t>建立標竿學習模式，加強學務與輔導工作觀摩與交流及傳承，並發展成為學習型組織。</t>
  </si>
  <si>
    <t>99年4月7日、5月5日  L008</t>
  </si>
  <si>
    <t>100年1月24-26日  南台科技大學</t>
  </si>
  <si>
    <t>學生社團學生 2100人</t>
  </si>
  <si>
    <t>學務長、學務處組長9人</t>
  </si>
  <si>
    <t>九十九學年第一學期第四次學務處組長會議-1.99年度各項業務均能有效執行，且各項績效均優樾。2.規劃100年學年系會辦理新生輔導之可行性。(配合款450)</t>
  </si>
  <si>
    <t>9 學生宿舍座談會</t>
  </si>
  <si>
    <t>99年度第1學期學生宿舍座談會-1.實施「學生宿舍座會」學生有機會了解學校宿舍工作執行現況。2.實施宿舍座談參加人員有正面幫助，了解學生問題所在。3.可上達學生訴求，提升住宿品質。(補助款12000)</t>
  </si>
  <si>
    <t>全校住宿學生代表450人</t>
  </si>
  <si>
    <t>99年10月13日15:30~17:30 (N棟音樂廳)</t>
  </si>
  <si>
    <t>98學年度第2學期辦理「防制毒品及藥物濫用」- 4位學生及1位駕駛參加尿液篩檢均呈陰性反應無使用毒品情形，成效良好。(配合款5007)</t>
  </si>
  <si>
    <t>九十九年度第一學期主任導師工作座談會-藉由座談會之溝通協調與輔導意見交流，確實落實「教、訓、 輔」三合一工作目標之達成。深化本校學輔工作內之「建立校園之核心價值並塑造具有特色之校園文化」之教育願景。(配合款50000)</t>
  </si>
  <si>
    <t>學生會辦理「學生社團青春手札」-具體執行成效：以圖文並茂及簡介社團功能玵製作的社團手札，因可隨身攜帶故可以增加同學對社團的了解更加深同學對社團的與向心力參與率並可記錄社團年度計畫深受同學肯定與讚譽。</t>
  </si>
  <si>
    <t xml:space="preserve"> 對於學生問題，請學務處相關人員多利用學輔該項目。 請會議務必拍攝照片。針對學生問題提出更多寶貴的意見。</t>
  </si>
  <si>
    <t>100年1月7日  L102軍訓教官室會議室</t>
  </si>
  <si>
    <t>各社團提供的資訊與簡介資料應再加強。製作成亟應擴及到全校同學使同學們可以更充分了解社團進而增加同學加入社團的利基與誘因。</t>
  </si>
  <si>
    <t>陶瓷藝術社舉辦「慈幼工商帶動中小學」-藉著帶中小學讓陶藝社的社員及幹部們了解到服務帶給他們的喜悅感，並且也能讓慈幼的學生們了解到陶藝的樂趣。(配合款9945，補助款15637)</t>
  </si>
  <si>
    <t>崇德青年社舉辦「99學年度海佃國小品格孝親成長營」-理念為針對海佃國小為一個服務點，做長期性的服務，而非短期關照被服務者，在每學期利用二、三次平日出隊服務國小兒童，希望能深入當地校園及社區，並希望我們大哥哥、大姐姐能與小朋友建立亦師亦友的關係，善用學童的學習黃金期，充實小朋友的知識庫存，達成真正服務的目的與理想。(補助款11302)</t>
  </si>
  <si>
    <t>1.建議學校生輔組交通安全宣導網頁，能多放置一些學生車禍事故分析與防制方法，這樣我們交通安全種子人員才有更多、更深入交通安全資料可宣導，效果也才會更好。2.學校應該多辦一些交通安全宣導活動，來加強學生交通安全觀念，以減少同學們交通事故之發生。</t>
  </si>
  <si>
    <t>99年9月29日15:00~16:00  N棟音樂廳</t>
  </si>
  <si>
    <t>全校各班交通安全宣導種子人員(全校班級人數)231人</t>
  </si>
  <si>
    <t>在小組長及副組長豐富經驗的教導中，讓我們更清楚的了解各用具的使用方法與打掃步驟，也進一步的指出需改進的缺失，並提出建議與指導。</t>
  </si>
  <si>
    <t>99年5月7日(五) 大橋國中</t>
  </si>
  <si>
    <t>勞作教育小組長及工作人員共40人</t>
  </si>
  <si>
    <t>1.宣傳時間需要拉長，可以的話可能期初就可以開始了。2.活動練習，有些過於晚，導致時間很趕。3.贊助時間需拉更長，表演的前一年就該先開始企畫。</t>
  </si>
  <si>
    <t>合計</t>
  </si>
  <si>
    <t>工作項目</t>
  </si>
  <si>
    <t>經費概算
學校配合款支應</t>
  </si>
  <si>
    <t>經費概算
學校配合款支應_獎金</t>
  </si>
  <si>
    <t>經費概算
學校配合款支應_獎品</t>
  </si>
  <si>
    <t>制訂相關網路閱讀簽到平台，管制訊息未讀班級，每月彙整統計轉知導師於班會中檢討改進，使學生養成閱讀訊息習慣，掌握學校活動訊息。</t>
  </si>
  <si>
    <t>1. 設置H1N1專屬網頁。
2. 建置衛生保健部落格。</t>
  </si>
  <si>
    <t>推動並強化勞作服務與服務學習的工作內涵，學生藉由參與服務的課程，推廣社區人文關懷達到學習與尊重他人的公民本質。</t>
  </si>
  <si>
    <t>1.運用網路e化讓修習勞作教育課程學生隨時了解課程調整異動換組的情形及修課缺曠情形。                                                                       2.服務學習網路e化使各項志工活動建立快速網絡學生能即時參與服務。                                                                         3.建立品德教育宣導網。</t>
  </si>
  <si>
    <t xml:space="preserve">表揚績優社團暨績優社團指導
老師
</t>
  </si>
  <si>
    <t>各組</t>
  </si>
  <si>
    <t>願景1</t>
  </si>
  <si>
    <t>99學年第1學期，本校公佈欄、廁所</t>
  </si>
  <si>
    <t>1春暉專案宣導活動</t>
  </si>
  <si>
    <t>5人權法治教育</t>
  </si>
  <si>
    <t>1培養民主法治觀念、強化學生自治功能</t>
  </si>
  <si>
    <t>3品格教育宣導活動</t>
  </si>
  <si>
    <t>九十九學年度「讀書有品」活動-學務處配合圖書館辦理閱讀推廣活動，並結合本校圖書館、幼保系及幼稚園之資源共同辦理推廣「讀書有品」活動，落實終身學習，建立校園讀書風氣，培養閱讀習慣，建立有品校園文化。(補助款19000)</t>
  </si>
  <si>
    <t>本校志工7人；2010年國際青年大使團隊21團隊147人</t>
  </si>
  <si>
    <t>進修部全體導師及各班代表及各單位主管</t>
  </si>
  <si>
    <t>99學年第1學期進修部班級幹部研習-加強班級幹部服務能力，提昇學輔工作功能。(補助款10478)</t>
  </si>
  <si>
    <t>98學年第1學期服務學習必修課程成績各班第一名學生獎勵表揚活動-藉由開學典禮校長頒發表揚，得獎同學可以對自己感到有自信，藉此鼓勵其他同學也能好好的努力實施服務學習，共同為校園環境努力。(配合款31000)(獎品31000)</t>
  </si>
  <si>
    <t>98學年度畢業班勞作教育成績模範獎勵- 透過表揚勞作教育模範生，除可以作為全校同學的模範外，也藉此勉勵同學秉持學校信義誠實及勞作教育之精神繼續為美化校園盡一份力。(配合款8000)(獎品8000)</t>
  </si>
  <si>
    <t>九十八學年第二學期交通安全網路有獎徵答活動-以學校學生交通事故資料為題目，學生均肯定有相當的交通安全教育效果。(配合款10000)(獎品9000)</t>
  </si>
  <si>
    <t>九十八學年第二學期交通安全教育海報設計才藝競賽-同學們經由交通安全宣導海報的設計競賽、張貼公告，使全校學生對交通安全常識、觀念有更深入的了解與認識。(配合款10000)(獎品9000)</t>
  </si>
  <si>
    <t>98學年度第2學期「校外賃居訪視績優導師」表揚-1.訪視學生數計2806人。2.了解校外賃居生住宿環境。3.適時反應賃居生需求並協助解決問題。(配合款12000)(獎品12000)</t>
  </si>
  <si>
    <t>98年度第2學期校園安全大搜查活動-培養校園安全意識，發掘校園安全問題，各項校園危安情事觀察與反應處理。(配合款5000)(獎品5000)</t>
  </si>
  <si>
    <t>總統教育獎校內初選-透過活動選出代表本校參加2010年總統教育獎遴選活動(配合款5820)(獎品5820)</t>
  </si>
  <si>
    <t>九十八學年度第一學期績優導師-為落實學輔工作，獎勵績優導師，提高教育功能，建立本校之優良風範，達成本校之教育方針。(配合款168000)(獎品168000)</t>
  </si>
  <si>
    <t>學生會舉辦「九十九學年度第一學期期初社團負責人會議」-宣導新學期各社團須注意事項以及社招活動方式。(配合款6890)</t>
  </si>
  <si>
    <t>學生會辦理「99學年度第一學期期中社團負責人會議」-宣導社團應配合之行政工作。因應99科大評鑑，社團因配合事項說明。社團評鑑相關配合事項說明。(配合款6802)</t>
  </si>
  <si>
    <t>國際志工社舉辦「國際志工經驗分享與活動講座」-因目前志工服務走向國際，將愛心傳出去，將服務的地區擴展到世界各地。因應世界之大，志工需求大量，而南台國際志工社從校園出發，邀請世界青年協會祕書長鄧紀雄先生，以自身豐富的國際志工經驗，以及活潑又生動的授課方式，將國際志工的概念在歡樂的氣氛當中灌輸於南台科大的同學們。鄧老師說，要當一個好的國際志工，必須由人際關係做起，遇到人說HI、你好、啟發人際關西的重要性，並引導台下學員們人際關係的反思，因此，藉由鄧老師的講座，啟發同學的熱忱，並且立刻加入國際志工社，廣受大家好評。(配合款8691)</t>
  </si>
  <si>
    <t>九十八學年第二學期學生宿舍「環境清潔週」活動-1.實施「環境清潔週」學生學習生活應對進退之禮。2.維護環境清潔。3.頒獎慰勉同學精神及辛勞。(配合款21600，補助款6000)(獎品21600)</t>
  </si>
  <si>
    <t>九十九學年第一學期學生宿舍「環境清潔週」活動-1.實施「環境清潔週」學生學習生活應對進退之禮。2.維護環境清潔。3.頒獎慰勉同學精神及辛勞。(配合款21600，補助款6000)(獎品21600)</t>
  </si>
  <si>
    <t>99學年度第1學期「校外賃居訪視績優導師」表揚-1.訪視學生數計2806人。2.了解校外賃居生住宿環境。3.適時反應賃居生需求並協助解決問題。(配合款12000)(獎品12000)</t>
  </si>
  <si>
    <t>99學年度學輔工作觀摩研習-提升學務工作知能與新知，參觀他校辦理學務工作經驗，提升本校學務績效。(配合款106063)</t>
  </si>
  <si>
    <t>99學年第一學期學生事務會議-藉由學生自治組織幹部及學生代表共同參與學生事務工作的討論，使其了解民主程序的法治精神。(配合款6400)</t>
  </si>
  <si>
    <t>民謠吉他社10人及參與學生約50人</t>
  </si>
  <si>
    <t>營造安全校園生活。</t>
  </si>
  <si>
    <t>校外觀摩-靜宜大學親善成果展-這次活動雖然坐了很久的車才到台中，但是得到的收穫對我們來說是值回票價的，很難得有這個機會可以和22間學校的親善大使聚在這裡，見識到很多不一樣的人、事、物，我們認為未來不管是出席學校的活動，接待外賓等等，都要很珍惜每次活動中能夠學習到的東西和累積與一般人不一樣的經驗。(補助款2070)</t>
  </si>
  <si>
    <t>辦理新生訓練輔導活動安全宣導卡片印發-本次文宣資料以印製兩頁(四面)格式之隨身攜帶卡片，以校園安全、防杜詐騙、交通安全宣導、菸害防治宣導、智慧財產權為宣導內容，期使學生人手一份達到宣導成效。(配合款20000)</t>
  </si>
  <si>
    <t>輔導老師專業進修活動-透過主題工作坊：「藝」起玩：藝術治療在諮商中之運用，在梁翠梅老師帶領之下，讓同仁體會自由開放的氛圍，藝術超越語言的治療力量，沒有防衛全然接納的感動，同仁反映十分良好。(配合款10090)</t>
  </si>
  <si>
    <t>購置新測驗更新舊測驗，有助於讓測驗結果常模符合目前大學生現況，增加信效度。</t>
  </si>
  <si>
    <t>99年9月至100年1月，本校諮商組F202</t>
  </si>
  <si>
    <t>學務處</t>
  </si>
  <si>
    <t>日間部導師 約232人</t>
  </si>
  <si>
    <t>99年3月3日   N棟音樂廳</t>
  </si>
  <si>
    <t>跆拳道社幹部及社員10人</t>
  </si>
  <si>
    <t>國樂社幹部及社員24人</t>
  </si>
  <si>
    <t>99年3月11日　台南生活美學館</t>
  </si>
  <si>
    <t>99年3月20日 高雄縣衛武營</t>
  </si>
  <si>
    <t>陶瓷藝術社4人</t>
  </si>
  <si>
    <t>學生幹部30人</t>
  </si>
  <si>
    <t>希望此類活動能有計畫、方向的繼續辦理，使班級幹部能更快、更深入的推動班級事務，建立和諧的班級。</t>
  </si>
  <si>
    <t>班級幹部240人</t>
  </si>
  <si>
    <t>99年4月14日16~17時T棟停車場</t>
  </si>
  <si>
    <t>賃居生309人</t>
  </si>
  <si>
    <t>99年9月29日下午14時30分至17時50分/N棟國際音樂廳</t>
  </si>
  <si>
    <t>班長、副班長、總務股長、康樂股長，總計932人</t>
  </si>
  <si>
    <t>1.能熟悉幹部與班級經營有重要的關係，使自己能體會如何做好一個幹部自許。2.導師的努力與班級幹部的配合，我覺得是一個班級成功重要的因素。3.本次活動的經驗傳承活動構想很好，但是沒有幹部或協調不夠造成無法實施，有點可惜。4.交通安全的宣導很有正面的震撼效果，也讓我門更注意行車安全。</t>
  </si>
  <si>
    <t>爾後能多一點演練，培養賃居生具備防火防災之基本常識。</t>
  </si>
  <si>
    <t>99年4月14日15時Ｎ棟音樂廳</t>
  </si>
  <si>
    <t>房東代表307人</t>
  </si>
  <si>
    <t>避免於期中考前辦理，期使賃居生能踴躍參與，與房東做面對面的溝通，協助賃居生解決校外賃居問題及精進賃居生溝通及輔導。</t>
  </si>
  <si>
    <t>親善大使社舉辦「第八屆親善大使選拔初選」-舉辦親善大使選拔活動，並將全校優秀人才透過選拔出的菁英後，再次培訓後做出決選，選出菁英中的菁英，為校出隊服務提昇本校形象。(補助款9785)</t>
  </si>
  <si>
    <t xml:space="preserve">畢業班4名模範獎及全校師生     </t>
  </si>
  <si>
    <t>99年5月26日下午14：30至17：00於N棟音樂廳</t>
  </si>
  <si>
    <t>全校學生約530人</t>
  </si>
  <si>
    <t>99年度聖克里斯多福國際青年大使交流計劃-南台科技大學聖克里斯多福國際青年大使團在聖國文化交流兩個禮拜的期間，獲得電視、報紙、廣播、網路等大眾媒體大幅報導台灣青年大使團文化交流的活動，不僅將台灣文化和我邦交國分享，同時學到邦交國的文化和人民的熱情，此次的交流十分成功。(配合款28403)</t>
  </si>
  <si>
    <t>2010菲律賓國際志工服務團-推動模式成為我國協助友邦及彰顯國際聲望的基石，以善盡國際社會責任及擴展國際活動空間。延續去年成功經驗，將去年成果發揚光大，並落實ADOC2.0第二階段計劃。(配合款185222)</t>
  </si>
  <si>
    <t>99年3月27、28日玄奘大學舉行</t>
  </si>
  <si>
    <t>99年3月27-28日新竹玄奘大學</t>
  </si>
  <si>
    <t>學生自治會4人</t>
  </si>
  <si>
    <t>因教育部2/4日來文正值寒假期間，徵稿時間需於開學初進行徵稿以致於本活動參與學生人數不多。</t>
  </si>
  <si>
    <t>南台科大學生8人</t>
  </si>
  <si>
    <t>1.經過活動讓新生更加了解與認識學校為學生服務的事項。2.南台人學習檔的設計對學生的好處。3.職涯規劃說明及UCAN的填寫，讓學生及早規劃興趣及生涯發展。4.交通安全、性別平等、智慧財產權、春暉藥物濫用等宣導課程緊湊，獲得許多知識，能夠不安排晚上活動為佳。</t>
  </si>
  <si>
    <t>99年9月8日至11日，三連堂</t>
  </si>
  <si>
    <t>1.辦理此次工作研習，讓我們更加了解如何協助學弟妹處理與解決問題。2.轉發給新生的資料種類繁多，建議是否以製作總表方式說明應填資料及繳交時間地點。3.希望能增加系所選課方面的解說時間，以利指導學弟妹規劃好選課修課的學習。</t>
  </si>
  <si>
    <t>99年9月7日，L008會議廳及三連堂前廣場</t>
  </si>
  <si>
    <t>99年1月25-27日 台南市顯宮國小</t>
  </si>
  <si>
    <t>資管系學生會5人，顯宮國小高年級學生20人</t>
  </si>
  <si>
    <t>99年3月13、14日　曾文青年活動中心</t>
  </si>
  <si>
    <t>配合款預算金額</t>
  </si>
  <si>
    <t>補助款預算金額</t>
  </si>
  <si>
    <t>99年3月10日、99年3月17日下午13時40分至17時50分/N棟國際音樂廳</t>
  </si>
  <si>
    <t>全校班級幹部，計1392人次</t>
  </si>
  <si>
    <t>對於班級網站的設計理念非常認同，對BB及各項資訊的整合，感覺很棒，增加同學彼此互動的機會；四年級班級考慮是否可不參賽。</t>
  </si>
  <si>
    <t>各班班版版主計233人</t>
  </si>
  <si>
    <t>99年11月24日，計中電腦教室</t>
  </si>
  <si>
    <t>九十九學年度第一學期班級交通安全宣導種子人員研習-經過學務處學生生活輔導組黃教官，交通安全實況影片介紹及深入淺出說明騎乘機車應注意事項及班級種子人員職掌工作介紹，有助於導師及交通安全種子人員在班會對班上學生宣導，對班上學生交通安全觀念及助益甚大。(配合款20000)</t>
  </si>
  <si>
    <t>99年11月15日大橋國中及11月19日大橋國小</t>
  </si>
  <si>
    <t>學童約500人，志工7人</t>
  </si>
  <si>
    <t>建議宜再增加宣導軟體，如交通宣導影片、圖片等。宣導時間、次數再加強以增加宣導成效。</t>
  </si>
  <si>
    <t>7月18日、8月2日，桃園國際機場、高雄小港機場</t>
  </si>
  <si>
    <t>1.競賽時間應該再多一週時間，好讓我們有準備的機會。2.獎金金額可以再提高一些，以增加同學們競賽的興趣。</t>
  </si>
  <si>
    <t>99年5月10~14日；E棟一樓</t>
  </si>
  <si>
    <t>1.場地及燈光音響租借應事先提出申請並確認以確保比賽能正常舉行。2.為避免爭議，希望將來可以聘請受過專業訓練之裁判，以求公正。。</t>
  </si>
  <si>
    <t>99年3月10日至5月31日  南台校園</t>
  </si>
  <si>
    <t>日夜間部學生18000人</t>
  </si>
  <si>
    <t>1.對於學生問題，請學務處相關人員多利用學輔該項目。2.請會議務必拍攝照片。3.針對學生問題提出更多寶貴的意見。</t>
  </si>
  <si>
    <t>1.更熟悉幹部與班級之共存關係，更瞭解自己所擔任職位的工作內容。2.兩小時的活動，安排過於冗長，希望班導師一起參與訓練。3.本次活動改變對處事的態度，經驗傳承的活動點子不錯，建議可以分享更多。4.幹部評鑑的評分希望能確實落實執行整學期之評分機制。5.希望能增加災難危機應變的課程。</t>
  </si>
  <si>
    <t>1.相關有獎徵答題目，可以徵求同學們來出題，以增加題目的多元與教育效果。2.有獎徵答題目太難，應該簡單一點才好答題。3.希望每學期都能辦兩次，以增加我們的交通常識與觀念。4.題目內容可以多出一點學校同學的交通事故資料，這樣比較有警惕效果。</t>
  </si>
  <si>
    <t>1.增加筆試前的交通安全宣導時間。2.增加路試練習時間。3.報名時間要再長一點。</t>
  </si>
  <si>
    <t>1.本次活動的汽球戳戳樂相當熱鬧也吸引許多學參與，未來可以持續辦理。2.本次情緒管理主題輔導週週三下午闖關活動設計相當活潑而且每一關主題都與情緒管理密切相關，相當吸引學生喜愛，未來亦可持續辦理。3.情緒繪本活動因參與人數不多，故本學期取消情緒繪本心得活動，活動內容可以在下學期重新規劃辦理。</t>
  </si>
  <si>
    <t>1.學生建議團體活動時間可以分散時間辦理，最好可以有些在期中考前，有些在期中考後辦理。2.團體主題可以增加情緒相關主題，因為活動上發現本校學生對情緒的敏察不足。</t>
  </si>
  <si>
    <t>1.建議學校加強校外賃居生活坐息教育。2.建議警方可否加強南台街巡邏。3.建議學校可否降低停車費。</t>
  </si>
  <si>
    <t>1.工作人員職務分配需更確實。2.器材須一星期前做確認。3.場地需事前確認。</t>
  </si>
  <si>
    <t>99年6月23日14時  Ｎ棟音樂廳</t>
  </si>
  <si>
    <t>全校導師232人參加、訪視學生數合計2806人</t>
  </si>
  <si>
    <t>無</t>
  </si>
  <si>
    <t>崇德青年社舉辦大光國小森呼吸體驗營-透過此次的營隊，小朋友充分的吸收到所多對大自然的知識，也多了近一步接近大自然的機會；志工夥伴們也透過此營隊學習如何引領小朋友，並且在活動教學中相長，也吸取了不少經驗。(補助款7500)</t>
  </si>
  <si>
    <t>基層文化服務社辦理「99年教育優先區小學生暑假營隊-木偶奇遇記誠信育樂營」-我們利用生動的戲劇來加強小朋友們對誠信應有的態度。並且在戲劇完後提出問題，讓小朋友看戲劇之餘也可以增加知識。也利用手工藝，讓小朋友發揮自己的創作力，利用身旁的小東西就可以製作新奇的東西及童玩。而在戶外活動遊戲中。我們以一關破一關的方式，每次給一個提示，要小朋友們同心協力的找到寶藏，可以激發小朋友同心協力的精神。讓他們瞭解團隊合作的重要。(補助款15947)</t>
  </si>
  <si>
    <t>基層文化服務社辦理「愛地球‧減緩地球暖化‧環境保護教育育樂營」-在活動中本隊展現出來的成效，小學校方也大力認同。我們利用生動的戲劇加強小朋友對於環境保護的內容能夠更加的明白，並且在戲劇結束後提出問題，也提供有獎徵答讓小朋友將剛剛的宣導與戲劇內容加深印象，讓小朋友再趣味中學習到正確的知識，我們也利用手工藝讓小朋友發會自己的想像力，利用不要的紙等等，來製作自己喜歡的小玩具。(補助款15973)</t>
  </si>
  <si>
    <t>手工藝社及手語社辦理「99年教育優先區中小學生暑假營隊-環保超人~守護地球大作戰」- 隊員皆獲得相當程度的活動經驗，小朋友有了一個暑假的正當休閒娛樂，基礎程度的英文教學使小朋友更有學習英文的動機，多社團的參與讓各社團有合作互動的機會，和國小的合作，使兩校彼此有良好關係，讓小朋友和各年級有互動，學到互相尊重，和禮讓等禮節。(補助款4871)</t>
  </si>
  <si>
    <t>2010台南縣鄉鎮市村里長環保研討峰會-藉著本次的清掃學習會中，一同學習如何培養正確生活觀念與態度，從清掃學習開始，從中去體驗。(補助款4551)</t>
  </si>
  <si>
    <t>2010年國際青年大使授旗及講習活動-活絡外交新面向-我國青年投身國民外交與往訪友邦，除可展現台灣蓬勃的文化、創意與活力外，也藉此建立關懷世界，回饋國際社會的價值觀，並提昇青年的國際視野與專業能力。(配合款17796)</t>
  </si>
  <si>
    <t>2010菲律賓行動國際志工訓練課程-1.規劃團隊組員之課程預先演練。2.訓練颱風及用語流暢並務求課程簡易明瞭。3.針對不宜部份加以修改。(配合款11563)</t>
  </si>
  <si>
    <t>建議學校能夠開設類似活潑生動的課程，讓學生實際體驗服務與學習的樂趣，如此能更行塑學生服務學習的觀念。</t>
  </si>
  <si>
    <t>99年9月15日  L008</t>
  </si>
  <si>
    <t>學生會23人，社團負責人49</t>
  </si>
  <si>
    <t xml:space="preserve"> 工作人員機動性要高一點， 開會期間勿隨意走動。</t>
  </si>
  <si>
    <t>99年2月24日三連堂</t>
  </si>
  <si>
    <t>獲獎學生62人及全校學生</t>
  </si>
  <si>
    <t>良好的求學環境可以使人賞心悅目，請全校師生共同努力維持。</t>
  </si>
  <si>
    <t>99年1月17至19日 墾丁青年活動中心</t>
  </si>
  <si>
    <t>南台科技大學系會負責人及社團負責人83人及工作人員30人</t>
  </si>
  <si>
    <t>99年2月21日L008</t>
  </si>
  <si>
    <t>勞作小組長94人</t>
  </si>
  <si>
    <t>藉由商管學院賴院長的講座，，讓小組長們了解即使面對困難時，也要堅持、樂觀面對，所以態度決定高度。開學前辦理期初研習課程，有助於小組長日後課程執行上的效率性。</t>
  </si>
  <si>
    <t>99年1月25日~27日 台南市南興國小</t>
  </si>
  <si>
    <t>手工藝社辦理「98學年第2學期四校聯合社區服務」-能夠增進社員對社團的向心力及凝聚力，提高社員校外服務的經驗，學會如何與小朋友們相處、互動，以完成自我，服務他人為目的。並且期盼能夠透過社員的帶動激發小朋友的想像力及創造力、培養小朋友對手工藝的興趣，以推廣手工藝。(補助款6730)</t>
  </si>
  <si>
    <t>崇德青年社舉辦「社會關懷服務計畫─發票募捐、內務行政」-1.4月10號出隊募捐發票總共募捐到1800張發票。2.了解到社會上有哪些需要幫助的人並適時的給予他們需要的幫助，並了解如何幫助他人。(補助款3240)</t>
  </si>
  <si>
    <t>資管系舉辦「99年教育優先區中小學生寒假營對-快樂e起來電腦營」1.培養學童正確使用電腦的方法與習慣。2.訓練學童應用網路教學資源的學習，並注重網路安全問題。3.養成同學尊重智慧財產權的素養。4.學會簡易電腦多媒體設計與媒體卡片製作。5.輔導同學製作「網路寒假作業」作品。(補助款2145)</t>
  </si>
  <si>
    <t>網球社舉辦「假日網球訓練營」-我們先看學員的程度再來分組來訓練，這樣學習效率會比較快。(補助款6010)</t>
  </si>
  <si>
    <t>崇德青年社舉辦「社會服務-敬老所」-藉由這次活動學習與老人的互動相處及溝通，讓參與人員了解如何與老人相處，並落實於家庭生活中。(補助款5814)</t>
  </si>
  <si>
    <t>國際志工社舉辦「帶動小學英語課程教學」-本次活動成效相當顯著，教學內容分別為跆拳道、電腦教學、造型氣球、台灣美食製作、剪紙藝術、球類教學等，於教學活動結束後，我們給予授課學生填寫意見回饋表，絕大多數小學生都非常滿意此次活動課程的安排，上課的方式是以輕鬆加上遊戲的方式來帶領，同時由於英語授課的原因，讓原本害怕、討厭英語文的小朋友反而對英語學習產生了相當大的興趣，小學生們甚至還希望我們以後能舉辦更多關於英語文帶動的活動課程，藉此可以提升英語學習意願與英語能力。(補助款5285)</t>
  </si>
  <si>
    <t>國際志工社舉辦「送愛到菲律賓!國際志工社物資募集」-有鑒於全校師生皆積極參與此次活動並熱烈響應,物資募集上種類也相當豐富,唯中午用餐時間雖人潮不少,時間點上較為不易向大眾募集物品, 整體評估而言活動圓滿且成功。(補助款4520)</t>
  </si>
  <si>
    <t>資管系舉辦「99年教育優先區小學生寒假營隊-e出歡樂電腦營」-1.培養同學正確用電腦習慣。2.訓練同學應用網路教學資源於各學習，並注重網路安全問題。3.養成同學尊重智慧財產權的素養。4.學會簡易電腦多媒體軟體的操作及卡片製作。(補助款3845)</t>
  </si>
  <si>
    <t>陶藝社「慈幼工商帶動中小學」-藉著帶中小學讓陶藝社的社員及幹部們了解到服務帶給他們的喜悅感，並且也能讓慈幼的學生們了解到陶藝的樂趣。(補助款24806)</t>
  </si>
  <si>
    <t>炬光青年服務社舉辦「興達國小畢業宿營」-1.讓畢業生學習到團隊合作的重要。2.讓畢業生體驗營隊生活。3.讓畢業生在小學時光留下美好的回憶。(補助款11209)</t>
  </si>
  <si>
    <t>炬光青年服務社舉辦『藝起伴老人‧快樂渡下午』活動-1.讓老人們感受到團隊們的活潑快樂。2.讓老人們在活動中有著快樂輕鬆的心。(補助款17292)</t>
  </si>
  <si>
    <t>炬光青年服務社舉辦『藝起伴老人‧快樂渡下午』活動-1.讓老人們感受到團隊們的活潑快樂。2.讓老人們在活動中有著快樂輕鬆的心。(補助款18633)</t>
  </si>
  <si>
    <t xml:space="preserve">輔導志工共305人次、台南縣大內國小學童及台南市安順國小學童；共89人次 </t>
  </si>
  <si>
    <t>99年4月7日-28日；本校N203及安順國小</t>
  </si>
  <si>
    <t>手語社舉辦「21週年手舞族到首與晚會」-本活動是為了推廣手語在南台及外校和老師交流，本次活動共來了7所外校手語社、南部手語老師8位和在校社團8個社的參與。(補助款11179)</t>
  </si>
  <si>
    <t>排球社舉辦「98學年度系際盃排球賽」-因本次活動一系限報一隊。除了促進學長與學弟妹間情感交流外，下課或社團時間各系也會到球場位比賽準備、練習，另外練習後借著找別系打友誼賽增加比經驗，各系間多了交流、彼此認識，帶動排球風氣。(補助款9120)</t>
  </si>
  <si>
    <t>摩法廚藝社舉辦「98學年第2學期期末成果展」-除可以展現平時社團活動社員所學習之美食廚藝成果之外，本著相互觀摩及學習之精神，特別邀請其他社團成員及學校師長共同參與。(補助款4000)</t>
  </si>
  <si>
    <t>網球社舉辦「師生杯網球雙打錦標賽」-提倡本校運動風氣，推展網球運動及增進全校師生間之情誼。(補助款8290)</t>
  </si>
  <si>
    <t>學生自治會舉辦九十八學年第二學期期末社團負責人會議-告知社團重要資訊和需要完成的東西，以及開學社招時間和方式。(補助款9200)</t>
  </si>
  <si>
    <t>熱門音樂社期末成果發表會-這次活動的執行在工作人員調度上不甚理想,導致最後活動的時間過長,善後收拾過於匆忙,且節目精采度沒有調整好,導致大家在看完精采表演之後便離場,節目後半段觀眾變少。(補助款12000)</t>
  </si>
  <si>
    <t>國樂社舉辦98學年度鏡花水樂期末音樂會-有達到使一般民眾學會欣賞國樂的目的，也讓本來對國樂不是很了解的觀眾，在聽過我們的音樂會之後，更加了解這項藝術。(補助款6225)</t>
  </si>
  <si>
    <t>99年5月10日至99年5月14日(各宿舍)</t>
  </si>
  <si>
    <t>全校住宿學生約3000人</t>
  </si>
  <si>
    <t>1.活動為學生課餘之時間活動，影響學生不大。2.活動應經常辦理，以增強幹部工作能力。3.活動應儘早安排，可加強學期中的工作效能。</t>
  </si>
  <si>
    <t>99年5月5日15:00~18:00 (第六宿舍)</t>
  </si>
  <si>
    <t>全體宿舍幹部約50人</t>
  </si>
  <si>
    <t>1.希望能持續經常辦理。2.時間能提早舉辦。3.發問學生踴躍。。</t>
  </si>
  <si>
    <t>99年4月7日15:30~17:30 (N棟音樂廳)</t>
  </si>
  <si>
    <t>全校師生及餐廳廚工共130人</t>
  </si>
  <si>
    <t>本講習活動首次在夜間舉行，但由於進修部學生白天要上班，因此很多人都遲到。但是若再把時間延後，餐廳廚工參加之意願則又更低落。所以還是只能在6：20舉行。</t>
  </si>
  <si>
    <t>課程安排活潑有新鮮感。時間行程安排緊湊，可多加一些休息時間。建議：可因應實際需求安排文書、美工、活動技巧。</t>
  </si>
  <si>
    <t>1.輔導股長之任期採一學期一任制，並於每學期參與兩場諮商輔導組所舉辦之研習活動，建議輔導股長任期更改為一學年一任制，可規劃一整年一系列的訓練，真正培養出了解班上同學狀況，且清楚知道諮商輔導組可使用之資源的輔導股長。2.輔導股長的研習活動之宣傳建議再加強或提早，避免學生事後告知不清楚有活動的事情。</t>
  </si>
  <si>
    <t>1學生會辦理校園創意競賽活動</t>
  </si>
  <si>
    <t>99年4月28日-筆試:S104教室、路考:風雨球場</t>
  </si>
  <si>
    <t>志工16人；考照同學9人</t>
  </si>
  <si>
    <t>熱舞社40人</t>
  </si>
  <si>
    <t>推動學習輔導與閱讀計畫，強化終身學習。</t>
  </si>
  <si>
    <t>促進適性揚才與自我實現。</t>
  </si>
  <si>
    <t>實施新生定向輔導，發展正確的人生觀，確認教育、生活方式、工作環境等之間的關係。</t>
  </si>
  <si>
    <t>培養具良好品德的社會公民。</t>
  </si>
  <si>
    <t>建立多元文化校園與培養學生良好品德與態度。</t>
  </si>
  <si>
    <t>建立學生多元參與管道 ，以促進學生之參與，保障學生權利，落實人權與法治知能。</t>
  </si>
  <si>
    <t>增進學生對於當代品德之核心價值及其行為準則，具有思辨、選擇與反省，進而認同、欣賞與實踐之能力。</t>
  </si>
  <si>
    <t>3班級幹部研習及表揚活動</t>
  </si>
  <si>
    <t>4宿舍幹部訓練活動</t>
  </si>
  <si>
    <t>5進修部自治幹部領導才能研習營</t>
  </si>
  <si>
    <t>6進修部班級幹部研習營</t>
  </si>
  <si>
    <t>7進修部導師業務主題工作坊</t>
  </si>
  <si>
    <t>8營造學生住宿快樂學習環境</t>
  </si>
  <si>
    <t>9建立特色校園文化--提升勞作教育幹部人才品質訓練</t>
  </si>
  <si>
    <t>10建立特色校園文化--獎勵勞作教育課程成績優良人員</t>
  </si>
  <si>
    <t>11提昇班級經營的團隊精神與學生自我要求能力</t>
  </si>
  <si>
    <t>1校園安全委員會議</t>
  </si>
  <si>
    <t>2交通安全教育輔導措施</t>
  </si>
  <si>
    <t>4防震防災演練-教職員篇</t>
  </si>
  <si>
    <t>6學生校外住宿安全輔導座談</t>
  </si>
  <si>
    <t>7宿舍安全志工研習</t>
  </si>
  <si>
    <t>8校園安全大搜查</t>
  </si>
  <si>
    <t>9 學生宿舍座談會</t>
  </si>
  <si>
    <t>10餐廳安全及衛生講習活動</t>
  </si>
  <si>
    <t>11全民國防教育系列活動</t>
  </si>
  <si>
    <t>策略2-1-1</t>
  </si>
  <si>
    <t>1校園安全與清潔維護檢視</t>
  </si>
  <si>
    <t>3急救教育訓練</t>
  </si>
  <si>
    <t>4全人健康理念推廣</t>
  </si>
  <si>
    <t>購買學生心理及輔導相關書刊</t>
  </si>
  <si>
    <t>1.購置學生心理輔導相關書刊</t>
  </si>
  <si>
    <t>2生命教育相關活動</t>
  </si>
  <si>
    <t>3學生自我成長營系列活動</t>
  </si>
  <si>
    <t>4學生心理健康講座</t>
  </si>
  <si>
    <t>5小團體輔導活動</t>
  </si>
  <si>
    <t>強化導師功能，有效輔導學生學習及生涯發展，促進師生和諧關係。</t>
  </si>
  <si>
    <t>1導師業務主題工作坊</t>
  </si>
  <si>
    <t>2主任導師工作座談會</t>
  </si>
  <si>
    <t>3提升導師士氣鼓勵措施（獎勵績優導師）</t>
  </si>
  <si>
    <t>2學生社團參與校際性活動</t>
  </si>
  <si>
    <t>結合公益團體募款(創世社會福利基金會)2.獲得大型廠商贊助支持(激發國際、可口可樂)，建議:1.行程表需做更完整的規劃與執行2.時間的掌控及人員的調度需加強。</t>
  </si>
  <si>
    <t>99年6月1日，三連堂</t>
  </si>
  <si>
    <t>社員志工100人及本校師生約1000人</t>
  </si>
  <si>
    <t>活動場地是否可移至室外，讓更多的人可以觀看。</t>
  </si>
  <si>
    <t>99年10月27日 12:00~13:00L棟中庭</t>
  </si>
  <si>
    <t>1性別平等教育活動</t>
  </si>
  <si>
    <t>結合學校辦學理念，發展各校學務與輔導工作特色，健全學務與輔導工作組織與制度。</t>
  </si>
  <si>
    <t>1落實學生聯合服務中心之學生反映意見處理速度、效率。</t>
  </si>
  <si>
    <t>2持續提升學生閱讀網路公告訊息內容比率。</t>
  </si>
  <si>
    <t>統整學務與輔導工作資源，建立學務與輔導工作資源體系。</t>
  </si>
  <si>
    <t>1構建衛生教育平台，提供並連結最新的健康常識。</t>
  </si>
  <si>
    <t>2多元反思及學習的服務學習課程。</t>
  </si>
  <si>
    <t>本活動因有再三告知餐廳老闆，因此當日各餐廳均有出席本活動，且六宿廚工們幾乎全員到場，算是相當成功。</t>
  </si>
  <si>
    <t>活動進行十分順暢，表演節目內容也很精采，但是最後各校交流茶會的時間稍微有點短促，希望下次活動進行能提前開場，這樣有些學校就不必因為趕車而提前離場。</t>
  </si>
  <si>
    <t>於頒獎前，請得獎導師提前十分鐘，做頒獎前預演。排定受獎導師座位，以利導師上台受獎。</t>
  </si>
  <si>
    <t>50個社團負責人+42個社團指導老師</t>
  </si>
  <si>
    <t>以後場務人員的編排須多加注意,還有表演的順序也需要注意免得精采的表演都排在一起。</t>
  </si>
  <si>
    <t>1.訓練活動時間稍短，無法增進同學熟練度。2.增加學生幹部試講試教機會，可讓幹部本職學能提昇，培養其氣度、膽識，增進學生未來求職及工作優勢。</t>
  </si>
  <si>
    <t>99年12月01日(台南市消防局防災教育館)</t>
  </si>
  <si>
    <t>第一、三、六宿宿舍學生幹部40人</t>
  </si>
  <si>
    <t>因著課業繁忙，因此沒辦法非常早起，如果第二節有課的人通常就不能吃早餐。所以想建議下次讓我們申請誤餐費，這樣就能統一買早餐。不僅能在服務時有精神，讓大橋國小的同學、老師有良好的印象，也能在上課時不遲到。</t>
  </si>
  <si>
    <t>每周二、三、五早上8:00~8:40，每周四下午13:00~14:00  大橋國小。</t>
  </si>
  <si>
    <t>目標2-4</t>
  </si>
  <si>
    <t>策略2-4-1</t>
  </si>
  <si>
    <t>策略2-4-2</t>
  </si>
  <si>
    <t>辦理藝文活動，培養人文素養。</t>
  </si>
  <si>
    <t>策略2-4-3</t>
  </si>
  <si>
    <t>策略2-4-4</t>
  </si>
  <si>
    <t>策略2-4-5</t>
  </si>
  <si>
    <t>全校學生76人</t>
  </si>
  <si>
    <t>99年5月4日~5月5日14:50~17:40 F307教室</t>
  </si>
  <si>
    <t>99年4月10日募捐發票20人台南車站附近、6月2日內務行政20人創世基金會台南分會</t>
  </si>
  <si>
    <t>本次辦理活動同學報名踴躍，顯見習得CPR技術在校園內已是逐漸成為共識。</t>
  </si>
  <si>
    <t>99年5月3日至7日，台南私立甜蜜幼稚園</t>
  </si>
  <si>
    <t>美術社、動漫社共10人，幼稚園大班小朋友共28人</t>
  </si>
  <si>
    <t>99年5月20日N棟音樂廳</t>
  </si>
  <si>
    <t>建議:1.演出時間可考慮選擇在假日，可以吸引到更多的觀眾。2.演出地點可考慮在N棟音樂廳，三連堂光線太亮。3.前面位置應安排幾位同學負責炒熱氣氛。4.演出戲碼可以考慮三班合演一部，同時也可以解決人手不足的問題。5.負責接待貴賓的公關，需選擇認識或熟知貴賓的同學來擔任。</t>
  </si>
  <si>
    <t>99年05月06日 三連堂</t>
  </si>
  <si>
    <t>研習時間可以在加長，假日時間更好。</t>
  </si>
  <si>
    <t>99年5月21日，靜宜大學</t>
  </si>
  <si>
    <t>學生自治會2人</t>
  </si>
  <si>
    <t>希望學校可以時常舉辦類似相關性活動，培養學生養成良好的人格品德。</t>
  </si>
  <si>
    <t>99年4月6日 PM6:20~8:10 T0004教室</t>
  </si>
  <si>
    <t>99年5月17日台南市安平港</t>
  </si>
  <si>
    <t>副校長、學務處各組工作人員及學生共86人</t>
  </si>
  <si>
    <t>國樂社參加「全國音樂比賽-藉由參加比賽」，提供新生上台機會，磨練社員演奏技巧。(配合款3978)</t>
  </si>
  <si>
    <t>布袋戲研習社參加「99年南區青年社團嘉年華」-與各大專院校社團互動及交流，利用演出方面來讓各大專院校社團了解本社團的經歷及事務。(配合款1584)</t>
  </si>
  <si>
    <t>陶藝社參與「99年全國社團評鑑」-為促進大專校院學生社團活動進步與發展，藉由社團評鑑暨觀摩活動提昇社團活動及經營品質，以發揮學生活動之教育功能。(配合款15874)</t>
  </si>
  <si>
    <t>學生會參加「99年全國大專校院績優全校性學生自治組織訪視暨觀摩展」-為落實學生自治之精神，藉由全校性學生自治組織訪視及觀摩展促進大專校院學生自治組織之進步與健全發展。(配合款11535)</t>
  </si>
  <si>
    <t>游泳社參加全國大專院校運動會-藉由大專盃全國運動會，增進運動風氣，並與全國各校水中菁英切磋交流，培養更寬闊的視野，並透過賽前練習及賽後反思提升身心的能力，也使社員們構位學校爭光。(配合款6691)</t>
  </si>
  <si>
    <t>參與青輔會「2010青年國際志工特殊訓練」-1.充分了解國際志工發展新趨勢。2.提升本校國際志工服務本能。3.了解國際文化衝突，提升適應度。(配合款3100)</t>
  </si>
  <si>
    <t>小隊輔給小朋友的陪伴，在活動的過程中，讓小朋友能很安全也很開心的完成每個活動，達到預期的效益。各個組別必須清楚知道活動的流程及活動的動向。建議:小隊輔要有更多的事前訓練。活動事前的準備太過匆促，若能提早準備會更好。如果可以提早知道活動內容會有更多構想。</t>
  </si>
  <si>
    <t>教學方式需系統式整合多數團員沒有達到有效的教學過程展現，英語式解釋教學材料需要更加熟悉。於討論議程中提出教學困境，予以適當協助。</t>
  </si>
  <si>
    <t>可搭配其他樂器的合奏教學。多注意上課秩序，不可過於吵鬧。上課內容要淺顯易懂。4.可以多互動，使教學更有趣。</t>
  </si>
  <si>
    <t>讓學生對民主法治教育有更新的見解與思維，獲益良多。與會人數太多導致演講時間沒有座位。演講教授與學生之間的互動良好。</t>
  </si>
  <si>
    <t>1.建議學期中也能辦理相關學生交通安全教育宣導，因為我們新生大部分都將考駕照。2.基於全國各校不斷增加學生交通傷亡人數，希望學校能長期持續加強宣導，以減少我們新生交通事故之發生。</t>
  </si>
  <si>
    <t>99年9月8日 0108:10~09:00、0213:10-14:00 地點:三連堂</t>
  </si>
  <si>
    <t>新生3126人</t>
  </si>
  <si>
    <t>1.建議吳講師提供交通安全宣導影片，由各班導師於班會時間播放並講解，以擴大宣導效果。2.建議學務處生輔組，能夠多提供各班導師有關對班級同學交通宣導資料或案例。</t>
  </si>
  <si>
    <t>希望往後辦理導師工作坊不要舉辦於上班時間，並增加舒壓課程及增加年輕人憂鬱症防治。</t>
  </si>
  <si>
    <t>99年11月19、20日，S703會議室及新竹神祕國度森林渡假村</t>
  </si>
  <si>
    <t>南台科技大學日夜間部導師及學輔相關人員65人</t>
  </si>
  <si>
    <t>全校住宿學生代表450人</t>
  </si>
  <si>
    <t>99年10月16-17日；地點：台南縣新化大坑農場</t>
  </si>
  <si>
    <t>1.希望能持續經常辦理。2.距期考時間太近，時間也較短，希望能增加時間。3.宣傳及宣導能更明顯。</t>
  </si>
  <si>
    <t>99年6月14日12:00至17日12:30 (各宿舍)</t>
  </si>
  <si>
    <t>全校住宿學生約500人</t>
  </si>
  <si>
    <t>1.課程過於緊湊，希望可以多一些休息時間。2.課程皆在室內，希望可以增加室外動態之課程。3.可以善加利用場地，否則其實在校內舉行也可以。4.希望可以增加休閒活動，促進學員間的互動。5.希望能將此課程帶回學校，透過課堂之形式，使其他同學也有機會學習到。</t>
  </si>
  <si>
    <t>主講人志願服務經驗豐富，且都是一時之選，唯時間不易配合，是一大遺憾。</t>
  </si>
  <si>
    <t>99年5月22日 台南縣夏都飯店</t>
  </si>
  <si>
    <t>至聖克里斯多福當地時因環境及現場活動場地與事前預期中上有差距，故活動進行下多少出現些許不足之處。團員器材、教材折損率較高，課程安排前須確切考慮相關需應用之器具。活動期間較為短促，課程安排下盡量以傳統文化特色及相關吸引友邦學習之課程。</t>
  </si>
  <si>
    <t>99年7月18日至8月2日
聖克里斯多福(及尼維斯)</t>
  </si>
  <si>
    <t>國際青年大使聖克里斯多福團隊7人(及尼維斯)當地居民約3千人</t>
  </si>
  <si>
    <t>建議團員能對在針對自己的授課內容更進一步的自我訓練達到課程的完整性及熟悉度，以助在活動當地執行時有更完善的表現。</t>
  </si>
  <si>
    <t>檢討:1. 場控有待加強2. 經驗不足3. 小朋友互動良好4. 上課及演出中口齒不清晰。建議：1.需給予音控詩多加強時間2.從一次一次的活動，推廣中學習需給社長加強學習。</t>
  </si>
  <si>
    <t>11月19日早上7點20至12點，台南縣永康市永康國小</t>
  </si>
  <si>
    <t>1.針對本校防護團團員編組問題，擬將教職員與學生人數比率作調整，再增加教職同仁的人數，對團員多舉辦些有關防災、防震、預防傳染病等安全自救的課程。2.增加實際操作的體驗，如滅火器或煙霧體驗，使教職員生能熟悉如何使用防火逃生器材。3.由於天候不佳，未能作有關滅火實作。</t>
  </si>
  <si>
    <t>99年10月27日(星期三)13:30~17:00  L008</t>
  </si>
  <si>
    <t>本校防護團編組人員及教職員約90人</t>
  </si>
  <si>
    <t>99年6月9日魔法廚藝社辦</t>
  </si>
  <si>
    <t>魔法廚藝社社員及童軍社社員30人</t>
  </si>
  <si>
    <t>社辦空間有點狹小，辦活動會顯得擁擠及悶熱。。</t>
  </si>
  <si>
    <t>99年5月24日至6月2日；南台網球場</t>
  </si>
  <si>
    <t>球場旁休息區不夠大，以致大家都站著。設備不夠完善!</t>
  </si>
  <si>
    <t>99年6月14日；N棟音樂廳</t>
  </si>
  <si>
    <t>班級幹部共1160人</t>
  </si>
  <si>
    <t>評比是否能夠再增加行政獎勵的名額 ，可鼓勵更多的班級幹部努力付出。</t>
  </si>
  <si>
    <t>學生60人</t>
  </si>
  <si>
    <t>無</t>
  </si>
  <si>
    <t>98學年第二學期期初社團負責人會議-透過期初社團負責人會議讓社團了解本學期校園活動推展重點及各社團需配合之事項。(補助款6610)</t>
  </si>
  <si>
    <t>99學年度新生訓練輔導課程活動-為輔導新生認識校園，了解學校生活與學習規範、認識系所發展、系資源、課程規劃等，並填註相關資料及辦理體格檢查。(配合款16000)</t>
  </si>
  <si>
    <t>1.三次團體主題活動參與的人員重複性相當高，可能與每學期都辦理相同團體主題有關，未來應考慮在類似主體裡增加多元活動的元素以吸引學生參加。2.這次活動因為卡到學生考試活動時間，造成團體成員流失，未來活動可以和學生時間配合以利未來活動進行。</t>
  </si>
  <si>
    <t>99年10月~99年11月；南台科技大學諮商輔導組F棟202</t>
  </si>
  <si>
    <t>學輔導志工共213人次；學生；共713人次</t>
  </si>
  <si>
    <t>學輔導志工共6人次；南台科技大學學生；95人次</t>
  </si>
  <si>
    <t>99學年度第1學期學生事務與輔導工作參訪觀摩-藉由與他校相互交流，提升學輔工作之效益，激發學輔人員創新與見賢思齊之能力。</t>
  </si>
  <si>
    <t>學習他校優點，持續推動學輔工作。</t>
  </si>
  <si>
    <t>100年1月19日南台科技大學、義守大學</t>
  </si>
  <si>
    <t>學務處同仁44人</t>
  </si>
  <si>
    <t>99年5月11日-尚頂里；99年5月12日-大橋國小</t>
  </si>
  <si>
    <t>尚頂里30人、大橋國小240人</t>
  </si>
  <si>
    <t>1.宜再增加宣導軟體，例如：交通安全宣導影片、圖片等。2.宣導時間、次數再加強，以增加社區交通安全宣導的成效。</t>
  </si>
  <si>
    <t>99年5月3~21日；南台科技大學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</si>
</sst>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Red]#,##0"/>
    <numFmt numFmtId="179" formatCode="#,##0_ "/>
    <numFmt numFmtId="180" formatCode="_-* #,##0_-;\-* #,##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s>
  <fonts count="32">
    <font>
      <sz val="12"/>
      <name val="新細明體"/>
      <family val="1"/>
    </font>
    <font>
      <sz val="9"/>
      <name val="新細明體"/>
      <family val="1"/>
    </font>
    <font>
      <u val="single"/>
      <sz val="12"/>
      <color indexed="12"/>
      <name val="新細明體"/>
      <family val="1"/>
    </font>
    <font>
      <u val="single"/>
      <sz val="12"/>
      <color indexed="36"/>
      <name val="新細明體"/>
      <family val="1"/>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sz val="12"/>
      <name val="標楷體"/>
      <family val="4"/>
    </font>
    <font>
      <sz val="10"/>
      <name val="標楷體"/>
      <family val="4"/>
    </font>
    <font>
      <sz val="9"/>
      <name val="標楷體"/>
      <family val="4"/>
    </font>
    <font>
      <sz val="7.5"/>
      <name val="標楷體"/>
      <family val="4"/>
    </font>
    <font>
      <b/>
      <sz val="10"/>
      <name val="標楷體"/>
      <family val="4"/>
    </font>
    <font>
      <b/>
      <sz val="16"/>
      <name val="標楷體"/>
      <family val="4"/>
    </font>
    <font>
      <b/>
      <sz val="10"/>
      <color indexed="8"/>
      <name val="標楷體"/>
      <family val="4"/>
    </font>
    <font>
      <sz val="11"/>
      <name val="標楷體"/>
      <family val="4"/>
    </font>
    <font>
      <sz val="12"/>
      <color indexed="10"/>
      <name val="標楷體"/>
      <family val="4"/>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8" fillId="0" borderId="1" applyNumberFormat="0" applyFill="0" applyAlignment="0" applyProtection="0"/>
    <xf numFmtId="0" fontId="9" fillId="11" borderId="0" applyNumberFormat="0" applyBorder="0" applyAlignment="0" applyProtection="0"/>
    <xf numFmtId="9" fontId="0" fillId="0" borderId="0" applyFont="0" applyFill="0" applyBorder="0" applyAlignment="0" applyProtection="0"/>
    <xf numFmtId="0" fontId="10"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4"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3" borderId="2" applyNumberFormat="0" applyAlignment="0" applyProtection="0"/>
    <xf numFmtId="0" fontId="18" fillId="2" borderId="8" applyNumberFormat="0" applyAlignment="0" applyProtection="0"/>
    <xf numFmtId="0" fontId="19" fillId="16" borderId="9" applyNumberFormat="0" applyAlignment="0" applyProtection="0"/>
    <xf numFmtId="0" fontId="20" fillId="17" borderId="0" applyNumberFormat="0" applyBorder="0" applyAlignment="0" applyProtection="0"/>
    <xf numFmtId="0" fontId="21" fillId="0" borderId="0" applyNumberFormat="0" applyFill="0" applyBorder="0" applyAlignment="0" applyProtection="0"/>
  </cellStyleXfs>
  <cellXfs count="101">
    <xf numFmtId="0" fontId="0" fillId="0" borderId="0" xfId="0" applyAlignment="1">
      <alignment vertical="center"/>
    </xf>
    <xf numFmtId="0" fontId="4" fillId="0"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right" vertical="center" wrapText="1"/>
    </xf>
    <xf numFmtId="0" fontId="2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0" xfId="0" applyFont="1" applyFill="1" applyAlignment="1">
      <alignment vertical="center" wrapText="1"/>
    </xf>
    <xf numFmtId="0" fontId="23" fillId="0" borderId="11"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horizontal="left" vertical="center" wrapText="1"/>
    </xf>
    <xf numFmtId="178" fontId="2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10" fontId="23" fillId="0" borderId="10" xfId="0" applyNumberFormat="1" applyFont="1" applyBorder="1" applyAlignment="1">
      <alignment vertical="center" wrapText="1"/>
    </xf>
    <xf numFmtId="0" fontId="23" fillId="0" borderId="10" xfId="0" applyFont="1" applyBorder="1" applyAlignment="1">
      <alignment vertical="center" wrapText="1"/>
    </xf>
    <xf numFmtId="3" fontId="23" fillId="0" borderId="10" xfId="0" applyNumberFormat="1" applyFont="1" applyFill="1" applyBorder="1" applyAlignment="1">
      <alignment horizontal="center" vertical="center" wrapText="1"/>
    </xf>
    <xf numFmtId="179" fontId="24" fillId="0" borderId="10" xfId="0" applyNumberFormat="1" applyFont="1" applyFill="1" applyBorder="1" applyAlignment="1">
      <alignment horizontal="left" vertical="center" wrapText="1"/>
    </xf>
    <xf numFmtId="0" fontId="24" fillId="0" borderId="10" xfId="0" applyFont="1" applyFill="1" applyBorder="1" applyAlignment="1">
      <alignment horizontal="center" vertical="center" wrapText="1"/>
    </xf>
    <xf numFmtId="179" fontId="25" fillId="0" borderId="10" xfId="0" applyNumberFormat="1"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0" applyFont="1" applyFill="1" applyBorder="1" applyAlignment="1">
      <alignment vertical="center"/>
    </xf>
    <xf numFmtId="178" fontId="4" fillId="3" borderId="10" xfId="0" applyNumberFormat="1" applyFont="1" applyFill="1" applyBorder="1" applyAlignment="1">
      <alignment horizontal="center" vertical="center" wrapText="1"/>
    </xf>
    <xf numFmtId="178" fontId="4" fillId="3" borderId="10" xfId="0" applyNumberFormat="1" applyFont="1" applyFill="1" applyBorder="1" applyAlignment="1">
      <alignment horizontal="right" vertical="center" wrapText="1"/>
    </xf>
    <xf numFmtId="0" fontId="26" fillId="0" borderId="10" xfId="0" applyFont="1" applyFill="1" applyBorder="1" applyAlignment="1">
      <alignment horizontal="left" vertical="center" wrapText="1"/>
    </xf>
    <xf numFmtId="178" fontId="23" fillId="0" borderId="10" xfId="0" applyNumberFormat="1" applyFont="1" applyFill="1" applyBorder="1" applyAlignment="1">
      <alignment horizontal="right" vertical="center" wrapText="1"/>
    </xf>
    <xf numFmtId="17" fontId="24" fillId="0" borderId="10" xfId="0" applyNumberFormat="1" applyFont="1" applyFill="1" applyBorder="1" applyAlignment="1">
      <alignment horizontal="center" vertical="center" wrapText="1"/>
    </xf>
    <xf numFmtId="0" fontId="23" fillId="0" borderId="11" xfId="0" applyFont="1" applyBorder="1" applyAlignment="1">
      <alignment vertical="center" wrapText="1"/>
    </xf>
    <xf numFmtId="0" fontId="24" fillId="0" borderId="10" xfId="0" applyFont="1" applyFill="1" applyBorder="1" applyAlignment="1">
      <alignment horizontal="justify" vertical="center" wrapText="1"/>
    </xf>
    <xf numFmtId="179" fontId="24" fillId="0" borderId="10" xfId="0" applyNumberFormat="1" applyFont="1" applyFill="1" applyBorder="1" applyAlignment="1">
      <alignment horizontal="left" vertical="center"/>
    </xf>
    <xf numFmtId="178" fontId="4" fillId="3" borderId="10" xfId="0" applyNumberFormat="1" applyFont="1" applyFill="1" applyBorder="1" applyAlignment="1">
      <alignment vertical="center" wrapText="1"/>
    </xf>
    <xf numFmtId="177" fontId="23" fillId="0" borderId="10" xfId="0" applyNumberFormat="1" applyFont="1" applyFill="1" applyBorder="1" applyAlignment="1">
      <alignment horizontal="center" vertical="center" wrapText="1"/>
    </xf>
    <xf numFmtId="177" fontId="23" fillId="0" borderId="10" xfId="0" applyNumberFormat="1" applyFont="1" applyFill="1" applyBorder="1" applyAlignment="1">
      <alignment vertical="center" wrapText="1"/>
    </xf>
    <xf numFmtId="3" fontId="4" fillId="3" borderId="10" xfId="0" applyNumberFormat="1" applyFont="1" applyFill="1" applyBorder="1" applyAlignment="1">
      <alignment horizontal="center" vertical="center" wrapText="1"/>
    </xf>
    <xf numFmtId="3" fontId="4" fillId="3" borderId="10" xfId="0" applyNumberFormat="1" applyFont="1" applyFill="1" applyBorder="1" applyAlignment="1">
      <alignment horizontal="right" vertical="center" wrapText="1"/>
    </xf>
    <xf numFmtId="3" fontId="23" fillId="0" borderId="10" xfId="0" applyNumberFormat="1" applyFont="1" applyFill="1" applyBorder="1" applyAlignment="1">
      <alignment horizontal="right" vertical="center" wrapText="1"/>
    </xf>
    <xf numFmtId="3" fontId="23" fillId="0" borderId="10" xfId="0" applyNumberFormat="1" applyFont="1" applyFill="1" applyBorder="1" applyAlignment="1">
      <alignment vertical="center" wrapText="1"/>
    </xf>
    <xf numFmtId="0" fontId="25"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4" fillId="18" borderId="14" xfId="0" applyFont="1" applyFill="1" applyBorder="1" applyAlignment="1">
      <alignment horizontal="center" vertical="center" wrapText="1"/>
    </xf>
    <xf numFmtId="3" fontId="4" fillId="18" borderId="15" xfId="0" applyNumberFormat="1" applyFont="1" applyFill="1" applyBorder="1" applyAlignment="1">
      <alignment horizontal="center" vertical="center" wrapText="1"/>
    </xf>
    <xf numFmtId="0" fontId="4" fillId="18" borderId="15" xfId="0" applyFont="1" applyFill="1" applyBorder="1" applyAlignment="1">
      <alignment horizontal="center" vertical="center" wrapText="1"/>
    </xf>
    <xf numFmtId="3" fontId="4" fillId="18" borderId="15" xfId="0" applyNumberFormat="1" applyFont="1" applyFill="1" applyBorder="1" applyAlignment="1">
      <alignment horizontal="right" vertical="center" wrapText="1"/>
    </xf>
    <xf numFmtId="0" fontId="23" fillId="0" borderId="15" xfId="0" applyFont="1" applyFill="1" applyBorder="1" applyAlignment="1">
      <alignment vertical="center" wrapText="1"/>
    </xf>
    <xf numFmtId="10" fontId="23" fillId="0" borderId="15" xfId="0" applyNumberFormat="1" applyFont="1" applyBorder="1" applyAlignment="1">
      <alignment vertical="center" wrapText="1"/>
    </xf>
    <xf numFmtId="0" fontId="28" fillId="19" borderId="10" xfId="0" applyFont="1" applyFill="1" applyBorder="1" applyAlignment="1">
      <alignment horizontal="center" vertical="center" wrapText="1"/>
    </xf>
    <xf numFmtId="178" fontId="4" fillId="19" borderId="10" xfId="0" applyNumberFormat="1" applyFont="1" applyFill="1" applyBorder="1" applyAlignment="1">
      <alignment vertical="center" wrapText="1"/>
    </xf>
    <xf numFmtId="0" fontId="28" fillId="20" borderId="10" xfId="0" applyFont="1" applyFill="1" applyBorder="1" applyAlignment="1">
      <alignment horizontal="center" vertical="center" wrapText="1"/>
    </xf>
    <xf numFmtId="0" fontId="24" fillId="0" borderId="12" xfId="0" applyFont="1" applyFill="1" applyBorder="1" applyAlignment="1">
      <alignment vertical="center" wrapText="1"/>
    </xf>
    <xf numFmtId="0" fontId="29" fillId="0" borderId="10" xfId="0" applyFont="1" applyFill="1" applyBorder="1" applyAlignment="1">
      <alignment horizontal="center" vertical="center" wrapText="1"/>
    </xf>
    <xf numFmtId="0" fontId="24" fillId="0" borderId="15" xfId="0" applyFont="1" applyFill="1" applyBorder="1" applyAlignment="1">
      <alignment vertical="center" wrapText="1"/>
    </xf>
    <xf numFmtId="0" fontId="24" fillId="0" borderId="0" xfId="0" applyFont="1" applyFill="1" applyAlignment="1">
      <alignment vertical="center" wrapText="1"/>
    </xf>
    <xf numFmtId="0" fontId="29" fillId="0" borderId="12" xfId="0" applyFont="1" applyFill="1" applyBorder="1" applyAlignment="1">
      <alignment horizontal="center" vertical="center" wrapText="1"/>
    </xf>
    <xf numFmtId="0" fontId="24" fillId="0" borderId="16" xfId="0" applyFont="1" applyFill="1" applyBorder="1" applyAlignment="1">
      <alignment vertical="center" wrapText="1"/>
    </xf>
    <xf numFmtId="0" fontId="23" fillId="0" borderId="17" xfId="0" applyFont="1" applyFill="1" applyBorder="1" applyAlignment="1">
      <alignment vertical="center" wrapText="1"/>
    </xf>
    <xf numFmtId="178" fontId="4" fillId="18" borderId="15" xfId="0" applyNumberFormat="1" applyFont="1" applyFill="1" applyBorder="1" applyAlignment="1">
      <alignment horizontal="center" vertical="center" wrapText="1"/>
    </xf>
    <xf numFmtId="178" fontId="4" fillId="18" borderId="15" xfId="0" applyNumberFormat="1" applyFont="1" applyFill="1" applyBorder="1" applyAlignment="1">
      <alignment horizontal="right" vertical="center" wrapText="1"/>
    </xf>
    <xf numFmtId="0" fontId="24" fillId="0" borderId="15" xfId="0" applyFont="1" applyFill="1" applyBorder="1" applyAlignment="1">
      <alignment horizontal="left" vertical="center" wrapText="1"/>
    </xf>
    <xf numFmtId="0" fontId="4" fillId="18" borderId="18" xfId="0" applyFont="1" applyFill="1" applyBorder="1" applyAlignment="1">
      <alignment horizontal="center" vertical="center" wrapText="1"/>
    </xf>
    <xf numFmtId="178" fontId="4" fillId="18" borderId="19" xfId="0" applyNumberFormat="1" applyFont="1" applyFill="1" applyBorder="1" applyAlignment="1">
      <alignment horizontal="center" vertical="center" wrapText="1"/>
    </xf>
    <xf numFmtId="178" fontId="4" fillId="18" borderId="19" xfId="0" applyNumberFormat="1" applyFont="1" applyFill="1" applyBorder="1" applyAlignment="1">
      <alignment horizontal="right" vertical="center" wrapText="1"/>
    </xf>
    <xf numFmtId="0" fontId="24" fillId="0"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10" fontId="23" fillId="0" borderId="19" xfId="0" applyNumberFormat="1" applyFont="1" applyBorder="1" applyAlignment="1">
      <alignment vertical="center" wrapText="1"/>
    </xf>
    <xf numFmtId="0" fontId="24" fillId="0" borderId="19" xfId="0" applyFont="1" applyFill="1" applyBorder="1" applyAlignment="1">
      <alignment vertical="center" wrapText="1"/>
    </xf>
    <xf numFmtId="0" fontId="23" fillId="0" borderId="19" xfId="0" applyFont="1" applyFill="1" applyBorder="1" applyAlignment="1">
      <alignment vertical="center" wrapText="1"/>
    </xf>
    <xf numFmtId="0" fontId="24" fillId="0" borderId="20" xfId="0" applyFont="1" applyFill="1" applyBorder="1" applyAlignment="1">
      <alignment vertical="center" wrapText="1"/>
    </xf>
    <xf numFmtId="0" fontId="24" fillId="0" borderId="19" xfId="0" applyFont="1" applyFill="1" applyBorder="1" applyAlignment="1">
      <alignment vertical="center"/>
    </xf>
    <xf numFmtId="178" fontId="4" fillId="18" borderId="14"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9" xfId="0" applyFont="1" applyFill="1" applyBorder="1" applyAlignment="1">
      <alignment horizontal="justify" vertical="center" wrapText="1"/>
    </xf>
    <xf numFmtId="179" fontId="24" fillId="0" borderId="19" xfId="0" applyNumberFormat="1" applyFont="1" applyFill="1" applyBorder="1" applyAlignment="1">
      <alignment horizontal="left" vertical="center" wrapText="1"/>
    </xf>
    <xf numFmtId="3" fontId="4" fillId="18" borderId="19" xfId="0" applyNumberFormat="1" applyFont="1" applyFill="1" applyBorder="1" applyAlignment="1">
      <alignment horizontal="center" vertical="center" wrapText="1"/>
    </xf>
    <xf numFmtId="3" fontId="4" fillId="18" borderId="19" xfId="0" applyNumberFormat="1" applyFont="1" applyFill="1" applyBorder="1" applyAlignment="1">
      <alignment horizontal="right" vertical="center" wrapText="1"/>
    </xf>
    <xf numFmtId="0" fontId="25" fillId="0" borderId="19" xfId="0" applyFont="1" applyFill="1" applyBorder="1" applyAlignment="1">
      <alignment horizontal="left" vertical="center" wrapText="1"/>
    </xf>
    <xf numFmtId="3" fontId="23" fillId="0" borderId="0" xfId="0" applyNumberFormat="1" applyFont="1" applyFill="1" applyAlignment="1">
      <alignment vertical="center" wrapText="1"/>
    </xf>
    <xf numFmtId="0" fontId="30" fillId="0" borderId="10" xfId="0" applyFont="1" applyFill="1" applyBorder="1" applyAlignment="1">
      <alignment vertical="center" wrapText="1"/>
    </xf>
    <xf numFmtId="178" fontId="27" fillId="19" borderId="10" xfId="0" applyNumberFormat="1" applyFont="1" applyFill="1" applyBorder="1" applyAlignment="1">
      <alignment vertical="center" wrapText="1"/>
    </xf>
    <xf numFmtId="178" fontId="4" fillId="20" borderId="10" xfId="0" applyNumberFormat="1" applyFont="1" applyFill="1" applyBorder="1" applyAlignment="1">
      <alignment vertical="center" wrapText="1"/>
    </xf>
    <xf numFmtId="10" fontId="4" fillId="20" borderId="10" xfId="0" applyNumberFormat="1" applyFont="1" applyFill="1" applyBorder="1" applyAlignment="1">
      <alignment vertical="center" wrapText="1"/>
    </xf>
    <xf numFmtId="10" fontId="23" fillId="0" borderId="10" xfId="0" applyNumberFormat="1" applyFont="1" applyFill="1" applyBorder="1" applyAlignment="1">
      <alignment vertical="center" wrapText="1"/>
    </xf>
    <xf numFmtId="31" fontId="23" fillId="0" borderId="10" xfId="0" applyNumberFormat="1" applyFont="1" applyFill="1" applyBorder="1" applyAlignment="1">
      <alignment vertical="center" wrapText="1"/>
    </xf>
    <xf numFmtId="0" fontId="31" fillId="0" borderId="0" xfId="0" applyFont="1" applyFill="1" applyAlignment="1">
      <alignment vertical="center" wrapText="1"/>
    </xf>
    <xf numFmtId="0" fontId="23" fillId="0" borderId="11" xfId="0" applyFont="1" applyFill="1" applyBorder="1" applyAlignment="1">
      <alignment horizontal="center" vertical="center" wrapText="1"/>
    </xf>
    <xf numFmtId="178" fontId="23" fillId="0" borderId="10" xfId="0" applyNumberFormat="1" applyFont="1" applyFill="1" applyBorder="1" applyAlignment="1">
      <alignment horizontal="center" vertical="center"/>
    </xf>
    <xf numFmtId="31" fontId="2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3" fillId="0" borderId="10" xfId="0" applyFont="1" applyFill="1" applyBorder="1" applyAlignment="1">
      <alignment vertical="center" wrapText="1"/>
    </xf>
    <xf numFmtId="0" fontId="23" fillId="0" borderId="12" xfId="0" applyFont="1" applyFill="1" applyBorder="1" applyAlignment="1">
      <alignment vertical="center" wrapText="1"/>
    </xf>
    <xf numFmtId="0" fontId="23" fillId="0" borderId="21" xfId="0" applyFont="1" applyFill="1" applyBorder="1" applyAlignment="1">
      <alignment vertical="center" wrapText="1"/>
    </xf>
    <xf numFmtId="0" fontId="23" fillId="0" borderId="22" xfId="0" applyFont="1" applyFill="1" applyBorder="1" applyAlignment="1">
      <alignment vertical="center" wrapText="1"/>
    </xf>
    <xf numFmtId="0" fontId="23" fillId="0" borderId="23" xfId="0" applyFont="1" applyFill="1" applyBorder="1" applyAlignment="1">
      <alignment vertical="center" wrapText="1"/>
    </xf>
    <xf numFmtId="0" fontId="23" fillId="0" borderId="24"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10" xfId="0" applyFont="1" applyBorder="1" applyAlignment="1">
      <alignment vertical="center" wrapText="1"/>
    </xf>
    <xf numFmtId="0" fontId="23" fillId="0" borderId="12"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9"/>
  <sheetViews>
    <sheetView tabSelected="1" zoomScalePageLayoutView="0" workbookViewId="0" topLeftCell="A185">
      <selection activeCell="N170" sqref="N170"/>
    </sheetView>
  </sheetViews>
  <sheetFormatPr defaultColWidth="9.00390625" defaultRowHeight="16.5"/>
  <cols>
    <col min="1" max="1" width="20.625" style="9" customWidth="1"/>
    <col min="2" max="5" width="9.625" style="9" customWidth="1"/>
    <col min="6" max="6" width="13.25390625" style="9" hidden="1" customWidth="1"/>
    <col min="7" max="7" width="31.25390625" style="9" hidden="1" customWidth="1"/>
    <col min="8" max="9" width="14.625" style="9" hidden="1" customWidth="1"/>
    <col min="10" max="12" width="0" style="9" hidden="1" customWidth="1"/>
    <col min="13" max="13" width="28.125" style="54" customWidth="1"/>
    <col min="14" max="15" width="12.625" style="9" customWidth="1"/>
    <col min="16" max="16" width="28.125" style="54" customWidth="1"/>
    <col min="17" max="18" width="0" style="9" hidden="1" customWidth="1"/>
    <col min="19" max="16384" width="9.00390625" style="9" customWidth="1"/>
  </cols>
  <sheetData>
    <row r="1" spans="1:16" ht="16.5">
      <c r="A1" s="8" t="s">
        <v>1385</v>
      </c>
      <c r="B1" s="93" t="s">
        <v>1301</v>
      </c>
      <c r="C1" s="97"/>
      <c r="D1" s="97"/>
      <c r="E1" s="97"/>
      <c r="F1" s="97"/>
      <c r="G1" s="97"/>
      <c r="H1" s="97"/>
      <c r="I1" s="97"/>
      <c r="J1" s="97"/>
      <c r="K1" s="97"/>
      <c r="L1" s="97"/>
      <c r="M1" s="97"/>
      <c r="N1" s="97"/>
      <c r="O1" s="97"/>
      <c r="P1" s="98"/>
    </row>
    <row r="2" spans="1:16" ht="16.5">
      <c r="A2" s="10" t="s">
        <v>281</v>
      </c>
      <c r="B2" s="91" t="s">
        <v>1302</v>
      </c>
      <c r="C2" s="99"/>
      <c r="D2" s="99"/>
      <c r="E2" s="99"/>
      <c r="F2" s="99"/>
      <c r="G2" s="99"/>
      <c r="H2" s="99"/>
      <c r="I2" s="99"/>
      <c r="J2" s="99"/>
      <c r="K2" s="99"/>
      <c r="L2" s="99"/>
      <c r="M2" s="99"/>
      <c r="N2" s="99"/>
      <c r="O2" s="99"/>
      <c r="P2" s="100"/>
    </row>
    <row r="3" spans="1:16" ht="16.5">
      <c r="A3" s="10" t="s">
        <v>282</v>
      </c>
      <c r="B3" s="91" t="s">
        <v>295</v>
      </c>
      <c r="C3" s="99"/>
      <c r="D3" s="99"/>
      <c r="E3" s="99"/>
      <c r="F3" s="99"/>
      <c r="G3" s="99"/>
      <c r="H3" s="99"/>
      <c r="I3" s="99"/>
      <c r="J3" s="99"/>
      <c r="K3" s="99"/>
      <c r="L3" s="99"/>
      <c r="M3" s="99"/>
      <c r="N3" s="99"/>
      <c r="O3" s="99"/>
      <c r="P3" s="100"/>
    </row>
    <row r="4" spans="1:18" ht="66">
      <c r="A4" s="5" t="s">
        <v>1375</v>
      </c>
      <c r="B4" s="1" t="s">
        <v>1376</v>
      </c>
      <c r="C4" s="1" t="s">
        <v>1377</v>
      </c>
      <c r="D4" s="1" t="s">
        <v>1378</v>
      </c>
      <c r="E4" s="1" t="s">
        <v>619</v>
      </c>
      <c r="F4" s="1" t="s">
        <v>1374</v>
      </c>
      <c r="G4" s="1" t="s">
        <v>620</v>
      </c>
      <c r="H4" s="1" t="s">
        <v>621</v>
      </c>
      <c r="I4" s="1" t="s">
        <v>622</v>
      </c>
      <c r="J4" s="11"/>
      <c r="K4" s="11"/>
      <c r="L4" s="11"/>
      <c r="M4" s="4" t="s">
        <v>1316</v>
      </c>
      <c r="N4" s="4" t="s">
        <v>1317</v>
      </c>
      <c r="O4" s="4" t="s">
        <v>1318</v>
      </c>
      <c r="P4" s="6" t="s">
        <v>1319</v>
      </c>
      <c r="Q4" s="9" t="s">
        <v>1456</v>
      </c>
      <c r="R4" s="9" t="s">
        <v>1457</v>
      </c>
    </row>
    <row r="5" spans="1:18" ht="128.25">
      <c r="A5" s="12" t="s">
        <v>296</v>
      </c>
      <c r="B5" s="13"/>
      <c r="C5" s="11"/>
      <c r="D5" s="13"/>
      <c r="E5" s="13">
        <v>104672</v>
      </c>
      <c r="F5" s="14">
        <v>150000</v>
      </c>
      <c r="G5" s="15" t="s">
        <v>644</v>
      </c>
      <c r="H5" s="15" t="s">
        <v>623</v>
      </c>
      <c r="I5" s="16" t="s">
        <v>624</v>
      </c>
      <c r="J5" s="83">
        <f>E5/3487600</f>
        <v>0.03001261612570249</v>
      </c>
      <c r="K5" s="83"/>
      <c r="L5" s="83">
        <f>E5/694000</f>
        <v>0.15082420749279538</v>
      </c>
      <c r="M5" s="23" t="s">
        <v>1263</v>
      </c>
      <c r="N5" s="11" t="s">
        <v>1426</v>
      </c>
      <c r="O5" s="11" t="s">
        <v>1455</v>
      </c>
      <c r="P5" s="51" t="s">
        <v>1647</v>
      </c>
      <c r="R5" s="9">
        <v>120000</v>
      </c>
    </row>
    <row r="6" spans="1:17" ht="82.5">
      <c r="A6" s="12" t="s">
        <v>296</v>
      </c>
      <c r="B6" s="13">
        <v>3090</v>
      </c>
      <c r="C6" s="11"/>
      <c r="D6" s="13"/>
      <c r="E6" s="13"/>
      <c r="F6" s="14"/>
      <c r="G6" s="15"/>
      <c r="H6" s="15"/>
      <c r="I6" s="16"/>
      <c r="J6" s="83"/>
      <c r="K6" s="83"/>
      <c r="L6" s="83"/>
      <c r="M6" s="23" t="s">
        <v>141</v>
      </c>
      <c r="N6" s="11" t="s">
        <v>603</v>
      </c>
      <c r="O6" s="11" t="s">
        <v>602</v>
      </c>
      <c r="P6" s="51" t="s">
        <v>1473</v>
      </c>
      <c r="Q6" s="9">
        <v>15000</v>
      </c>
    </row>
    <row r="7" spans="1:16" ht="57">
      <c r="A7" s="12" t="s">
        <v>296</v>
      </c>
      <c r="B7" s="13">
        <v>5097</v>
      </c>
      <c r="C7" s="11"/>
      <c r="D7" s="13"/>
      <c r="E7" s="13"/>
      <c r="F7" s="14"/>
      <c r="G7" s="15"/>
      <c r="H7" s="15"/>
      <c r="I7" s="16"/>
      <c r="J7" s="83"/>
      <c r="K7" s="83"/>
      <c r="L7" s="83"/>
      <c r="M7" s="23" t="s">
        <v>459</v>
      </c>
      <c r="N7" s="11" t="s">
        <v>870</v>
      </c>
      <c r="O7" s="11" t="s">
        <v>869</v>
      </c>
      <c r="P7" s="51" t="s">
        <v>868</v>
      </c>
    </row>
    <row r="8" spans="1:18" ht="71.25">
      <c r="A8" s="12" t="s">
        <v>296</v>
      </c>
      <c r="B8" s="13"/>
      <c r="C8" s="11"/>
      <c r="D8" s="13"/>
      <c r="E8" s="13">
        <v>9806</v>
      </c>
      <c r="F8" s="14"/>
      <c r="G8" s="15"/>
      <c r="H8" s="15"/>
      <c r="I8" s="16"/>
      <c r="J8" s="83"/>
      <c r="K8" s="83"/>
      <c r="L8" s="83"/>
      <c r="M8" s="23" t="s">
        <v>1206</v>
      </c>
      <c r="N8" s="11" t="s">
        <v>1122</v>
      </c>
      <c r="O8" s="11" t="s">
        <v>1121</v>
      </c>
      <c r="P8" s="51" t="s">
        <v>1120</v>
      </c>
      <c r="R8" s="9">
        <v>9870</v>
      </c>
    </row>
    <row r="9" spans="1:17" ht="71.25">
      <c r="A9" s="12" t="s">
        <v>296</v>
      </c>
      <c r="B9" s="13">
        <v>6400</v>
      </c>
      <c r="C9" s="11"/>
      <c r="D9" s="13"/>
      <c r="E9" s="13"/>
      <c r="F9" s="14"/>
      <c r="G9" s="15"/>
      <c r="H9" s="15"/>
      <c r="I9" s="16"/>
      <c r="J9" s="83"/>
      <c r="K9" s="83"/>
      <c r="L9" s="83"/>
      <c r="M9" s="23" t="s">
        <v>1410</v>
      </c>
      <c r="N9" s="11" t="s">
        <v>63</v>
      </c>
      <c r="O9" s="11" t="s">
        <v>62</v>
      </c>
      <c r="P9" s="51" t="s">
        <v>61</v>
      </c>
      <c r="Q9" s="9">
        <v>6400</v>
      </c>
    </row>
    <row r="10" spans="1:17" ht="142.5">
      <c r="A10" s="12" t="s">
        <v>296</v>
      </c>
      <c r="B10" s="13">
        <v>6185</v>
      </c>
      <c r="C10" s="11"/>
      <c r="D10" s="13"/>
      <c r="E10" s="13"/>
      <c r="F10" s="14"/>
      <c r="G10" s="15"/>
      <c r="H10" s="15"/>
      <c r="I10" s="16"/>
      <c r="J10" s="83"/>
      <c r="K10" s="83"/>
      <c r="L10" s="83"/>
      <c r="M10" s="23" t="s">
        <v>1264</v>
      </c>
      <c r="N10" s="11" t="s">
        <v>803</v>
      </c>
      <c r="O10" s="11" t="s">
        <v>802</v>
      </c>
      <c r="P10" s="51" t="s">
        <v>801</v>
      </c>
      <c r="Q10" s="9">
        <v>7700</v>
      </c>
    </row>
    <row r="11" spans="1:18" ht="156.75">
      <c r="A11" s="12" t="s">
        <v>296</v>
      </c>
      <c r="B11" s="13"/>
      <c r="C11" s="11"/>
      <c r="D11" s="13"/>
      <c r="E11" s="13">
        <v>5600</v>
      </c>
      <c r="F11" s="14"/>
      <c r="G11" s="15"/>
      <c r="H11" s="15"/>
      <c r="I11" s="16"/>
      <c r="J11" s="83"/>
      <c r="K11" s="83"/>
      <c r="L11" s="83"/>
      <c r="M11" s="23" t="s">
        <v>1265</v>
      </c>
      <c r="N11" s="11" t="s">
        <v>1161</v>
      </c>
      <c r="O11" s="11" t="s">
        <v>1164</v>
      </c>
      <c r="P11" s="51" t="s">
        <v>1167</v>
      </c>
      <c r="R11" s="9">
        <v>5507</v>
      </c>
    </row>
    <row r="12" spans="1:17" ht="42.75">
      <c r="A12" s="12" t="s">
        <v>1389</v>
      </c>
      <c r="B12" s="13">
        <v>3200</v>
      </c>
      <c r="C12" s="11"/>
      <c r="D12" s="13"/>
      <c r="E12" s="13"/>
      <c r="F12" s="14"/>
      <c r="G12" s="15"/>
      <c r="H12" s="15"/>
      <c r="I12" s="16"/>
      <c r="J12" s="83"/>
      <c r="K12" s="83"/>
      <c r="L12" s="83"/>
      <c r="M12" s="23" t="s">
        <v>1159</v>
      </c>
      <c r="N12" s="11" t="s">
        <v>1162</v>
      </c>
      <c r="O12" s="11" t="s">
        <v>1165</v>
      </c>
      <c r="P12" s="51" t="s">
        <v>1168</v>
      </c>
      <c r="Q12" s="9">
        <v>3200</v>
      </c>
    </row>
    <row r="13" spans="1:17" ht="82.5">
      <c r="A13" s="12" t="s">
        <v>1389</v>
      </c>
      <c r="B13" s="13">
        <v>4000</v>
      </c>
      <c r="C13" s="11"/>
      <c r="D13" s="13"/>
      <c r="E13" s="13"/>
      <c r="F13" s="14"/>
      <c r="G13" s="15"/>
      <c r="H13" s="15"/>
      <c r="I13" s="16"/>
      <c r="J13" s="83"/>
      <c r="K13" s="83"/>
      <c r="L13" s="83"/>
      <c r="M13" s="23" t="s">
        <v>1160</v>
      </c>
      <c r="N13" s="11" t="s">
        <v>1163</v>
      </c>
      <c r="O13" s="11" t="s">
        <v>1166</v>
      </c>
      <c r="P13" s="51" t="s">
        <v>1169</v>
      </c>
      <c r="Q13" s="9">
        <v>4000</v>
      </c>
    </row>
    <row r="14" spans="1:17" ht="71.25">
      <c r="A14" s="12" t="s">
        <v>1389</v>
      </c>
      <c r="B14" s="13">
        <v>450</v>
      </c>
      <c r="C14" s="11"/>
      <c r="D14" s="13"/>
      <c r="E14" s="13"/>
      <c r="F14" s="14"/>
      <c r="G14" s="15"/>
      <c r="H14" s="15"/>
      <c r="I14" s="16"/>
      <c r="J14" s="83"/>
      <c r="K14" s="83"/>
      <c r="L14" s="83"/>
      <c r="M14" s="23" t="s">
        <v>1354</v>
      </c>
      <c r="N14" s="11" t="s">
        <v>1353</v>
      </c>
      <c r="O14" s="11" t="s">
        <v>1363</v>
      </c>
      <c r="P14" s="51" t="s">
        <v>1362</v>
      </c>
      <c r="Q14" s="9">
        <v>4000</v>
      </c>
    </row>
    <row r="15" spans="1:18" ht="119.25" customHeight="1">
      <c r="A15" s="12" t="s">
        <v>297</v>
      </c>
      <c r="B15" s="13">
        <v>192100</v>
      </c>
      <c r="C15" s="11"/>
      <c r="D15" s="13"/>
      <c r="E15" s="13">
        <v>101325</v>
      </c>
      <c r="F15" s="14">
        <v>300000</v>
      </c>
      <c r="G15" s="15" t="s">
        <v>625</v>
      </c>
      <c r="H15" s="15" t="s">
        <v>1068</v>
      </c>
      <c r="I15" s="16" t="s">
        <v>626</v>
      </c>
      <c r="J15" s="83">
        <f>E15/3487600</f>
        <v>0.02905293038192453</v>
      </c>
      <c r="K15" s="83"/>
      <c r="L15" s="83">
        <f>E15/694000</f>
        <v>0.1460014409221902</v>
      </c>
      <c r="M15" s="23" t="s">
        <v>44</v>
      </c>
      <c r="N15" s="11" t="s">
        <v>1499</v>
      </c>
      <c r="O15" s="11" t="s">
        <v>1498</v>
      </c>
      <c r="P15" s="51" t="s">
        <v>1534</v>
      </c>
      <c r="Q15" s="9">
        <v>200000</v>
      </c>
      <c r="R15" s="9">
        <v>100000</v>
      </c>
    </row>
    <row r="16" spans="1:16" ht="99">
      <c r="A16" s="12" t="s">
        <v>297</v>
      </c>
      <c r="B16" s="13">
        <v>2299</v>
      </c>
      <c r="C16" s="11"/>
      <c r="D16" s="13"/>
      <c r="E16" s="13"/>
      <c r="F16" s="14"/>
      <c r="G16" s="15"/>
      <c r="H16" s="15"/>
      <c r="I16" s="16"/>
      <c r="J16" s="83"/>
      <c r="K16" s="83"/>
      <c r="L16" s="83"/>
      <c r="M16" s="23" t="s">
        <v>647</v>
      </c>
      <c r="N16" s="11" t="s">
        <v>648</v>
      </c>
      <c r="O16" s="11" t="s">
        <v>649</v>
      </c>
      <c r="P16" s="51" t="s">
        <v>650</v>
      </c>
    </row>
    <row r="17" spans="1:18" ht="228">
      <c r="A17" s="12" t="s">
        <v>1547</v>
      </c>
      <c r="B17" s="13"/>
      <c r="C17" s="11"/>
      <c r="D17" s="11"/>
      <c r="E17" s="13">
        <v>20000</v>
      </c>
      <c r="F17" s="14">
        <v>60000</v>
      </c>
      <c r="G17" s="15" t="s">
        <v>627</v>
      </c>
      <c r="H17" s="15" t="s">
        <v>628</v>
      </c>
      <c r="I17" s="16" t="s">
        <v>629</v>
      </c>
      <c r="J17" s="83">
        <f>E17/3487600</f>
        <v>0.005734602592040372</v>
      </c>
      <c r="K17" s="83"/>
      <c r="L17" s="83">
        <f>E17/694000</f>
        <v>0.02881844380403458</v>
      </c>
      <c r="M17" s="23" t="s">
        <v>873</v>
      </c>
      <c r="N17" s="11" t="s">
        <v>1459</v>
      </c>
      <c r="O17" s="11" t="s">
        <v>1458</v>
      </c>
      <c r="P17" s="51" t="s">
        <v>1474</v>
      </c>
      <c r="R17" s="9">
        <v>20000</v>
      </c>
    </row>
    <row r="18" spans="1:17" ht="71.25">
      <c r="A18" s="12" t="s">
        <v>1547</v>
      </c>
      <c r="B18" s="13">
        <v>10000</v>
      </c>
      <c r="C18" s="13"/>
      <c r="D18" s="13">
        <v>10000</v>
      </c>
      <c r="E18" s="13"/>
      <c r="F18" s="14"/>
      <c r="G18" s="15"/>
      <c r="H18" s="15"/>
      <c r="I18" s="16"/>
      <c r="J18" s="83"/>
      <c r="K18" s="83"/>
      <c r="L18" s="83"/>
      <c r="M18" s="23" t="s">
        <v>460</v>
      </c>
      <c r="N18" s="11" t="s">
        <v>1665</v>
      </c>
      <c r="O18" s="11" t="s">
        <v>1664</v>
      </c>
      <c r="P18" s="51" t="s">
        <v>1666</v>
      </c>
      <c r="Q18" s="9">
        <v>10000</v>
      </c>
    </row>
    <row r="19" spans="1:18" ht="185.25">
      <c r="A19" s="12" t="s">
        <v>1547</v>
      </c>
      <c r="B19" s="13">
        <v>10000</v>
      </c>
      <c r="C19" s="11"/>
      <c r="D19" s="11"/>
      <c r="E19" s="13">
        <v>5000</v>
      </c>
      <c r="F19" s="14"/>
      <c r="G19" s="15"/>
      <c r="H19" s="15"/>
      <c r="I19" s="16"/>
      <c r="J19" s="83"/>
      <c r="K19" s="83"/>
      <c r="L19" s="83"/>
      <c r="M19" s="23" t="s">
        <v>1336</v>
      </c>
      <c r="N19" s="11" t="s">
        <v>1432</v>
      </c>
      <c r="O19" s="11" t="s">
        <v>1431</v>
      </c>
      <c r="P19" s="51" t="s">
        <v>1433</v>
      </c>
      <c r="Q19" s="9">
        <v>10000</v>
      </c>
      <c r="R19" s="9">
        <v>10000</v>
      </c>
    </row>
    <row r="20" spans="1:17" ht="71.25">
      <c r="A20" s="12" t="s">
        <v>1547</v>
      </c>
      <c r="B20" s="13">
        <v>10000</v>
      </c>
      <c r="C20" s="13"/>
      <c r="D20" s="13">
        <v>10000</v>
      </c>
      <c r="E20" s="13"/>
      <c r="F20" s="14"/>
      <c r="G20" s="15"/>
      <c r="H20" s="15"/>
      <c r="I20" s="16"/>
      <c r="J20" s="83"/>
      <c r="K20" s="83"/>
      <c r="L20" s="83"/>
      <c r="M20" s="23" t="s">
        <v>461</v>
      </c>
      <c r="N20" s="11" t="s">
        <v>874</v>
      </c>
      <c r="O20" s="11" t="s">
        <v>875</v>
      </c>
      <c r="P20" s="51" t="s">
        <v>1340</v>
      </c>
      <c r="Q20" s="9">
        <v>10000</v>
      </c>
    </row>
    <row r="21" spans="1:18" ht="156.75">
      <c r="A21" s="12" t="s">
        <v>1547</v>
      </c>
      <c r="B21" s="13"/>
      <c r="C21" s="13"/>
      <c r="D21" s="13"/>
      <c r="E21" s="13">
        <v>5044</v>
      </c>
      <c r="F21" s="14"/>
      <c r="G21" s="15"/>
      <c r="H21" s="15"/>
      <c r="I21" s="16"/>
      <c r="J21" s="83"/>
      <c r="K21" s="83"/>
      <c r="L21" s="83"/>
      <c r="M21" s="23" t="s">
        <v>462</v>
      </c>
      <c r="N21" s="11" t="s">
        <v>1338</v>
      </c>
      <c r="O21" s="11" t="s">
        <v>1337</v>
      </c>
      <c r="P21" s="51" t="s">
        <v>1339</v>
      </c>
      <c r="R21" s="9">
        <v>5000</v>
      </c>
    </row>
    <row r="22" spans="1:17" ht="99.75">
      <c r="A22" s="12" t="s">
        <v>1548</v>
      </c>
      <c r="B22" s="13">
        <v>6000</v>
      </c>
      <c r="C22" s="11"/>
      <c r="D22" s="11"/>
      <c r="E22" s="13"/>
      <c r="F22" s="14">
        <v>12000</v>
      </c>
      <c r="G22" s="15" t="s">
        <v>630</v>
      </c>
      <c r="H22" s="15" t="s">
        <v>631</v>
      </c>
      <c r="I22" s="16" t="s">
        <v>629</v>
      </c>
      <c r="J22" s="83">
        <f>E22/3487600</f>
        <v>0</v>
      </c>
      <c r="K22" s="83"/>
      <c r="L22" s="83">
        <f>E22/694000</f>
        <v>0</v>
      </c>
      <c r="M22" s="23" t="s">
        <v>45</v>
      </c>
      <c r="N22" s="11" t="s">
        <v>1529</v>
      </c>
      <c r="O22" s="11" t="s">
        <v>1528</v>
      </c>
      <c r="P22" s="51" t="s">
        <v>1527</v>
      </c>
      <c r="Q22" s="9">
        <v>6000</v>
      </c>
    </row>
    <row r="23" spans="1:18" ht="85.5">
      <c r="A23" s="12" t="s">
        <v>1548</v>
      </c>
      <c r="B23" s="13"/>
      <c r="C23" s="11"/>
      <c r="D23" s="11"/>
      <c r="E23" s="13">
        <v>6000</v>
      </c>
      <c r="F23" s="14"/>
      <c r="G23" s="15"/>
      <c r="H23" s="15"/>
      <c r="I23" s="16"/>
      <c r="J23" s="83"/>
      <c r="K23" s="83"/>
      <c r="L23" s="83"/>
      <c r="M23" s="23" t="s">
        <v>463</v>
      </c>
      <c r="N23" s="11" t="s">
        <v>1599</v>
      </c>
      <c r="O23" s="11" t="s">
        <v>1598</v>
      </c>
      <c r="P23" s="51" t="s">
        <v>1597</v>
      </c>
      <c r="R23" s="9">
        <v>6000</v>
      </c>
    </row>
    <row r="24" spans="1:18" ht="128.25">
      <c r="A24" s="12" t="s">
        <v>1549</v>
      </c>
      <c r="B24" s="13"/>
      <c r="C24" s="11"/>
      <c r="D24" s="11"/>
      <c r="E24" s="87">
        <v>140600</v>
      </c>
      <c r="F24" s="14">
        <v>140000</v>
      </c>
      <c r="G24" s="15" t="s">
        <v>1069</v>
      </c>
      <c r="H24" s="15" t="s">
        <v>1070</v>
      </c>
      <c r="I24" s="16" t="s">
        <v>1071</v>
      </c>
      <c r="J24" s="83">
        <f>E24/3487600</f>
        <v>0.040314256222043814</v>
      </c>
      <c r="K24" s="83"/>
      <c r="L24" s="83">
        <f>E24/694000</f>
        <v>0.2025936599423631</v>
      </c>
      <c r="M24" s="23" t="s">
        <v>1098</v>
      </c>
      <c r="N24" s="11" t="s">
        <v>987</v>
      </c>
      <c r="O24" s="11" t="s">
        <v>1643</v>
      </c>
      <c r="P24" s="51" t="s">
        <v>988</v>
      </c>
      <c r="R24" s="9">
        <v>140000</v>
      </c>
    </row>
    <row r="25" spans="1:18" ht="57">
      <c r="A25" s="12" t="s">
        <v>1550</v>
      </c>
      <c r="B25" s="13"/>
      <c r="C25" s="11"/>
      <c r="D25" s="11"/>
      <c r="E25" s="13">
        <v>11020</v>
      </c>
      <c r="F25" s="14">
        <v>20000</v>
      </c>
      <c r="G25" s="15" t="s">
        <v>1072</v>
      </c>
      <c r="H25" s="15" t="s">
        <v>1073</v>
      </c>
      <c r="I25" s="16" t="s">
        <v>1071</v>
      </c>
      <c r="J25" s="83">
        <f>E25/3487600</f>
        <v>0.003159766028214245</v>
      </c>
      <c r="K25" s="83"/>
      <c r="L25" s="83">
        <f>E25/694000</f>
        <v>0.015878962536023056</v>
      </c>
      <c r="M25" s="23" t="s">
        <v>1145</v>
      </c>
      <c r="N25" s="11" t="s">
        <v>1428</v>
      </c>
      <c r="O25" s="11" t="s">
        <v>1146</v>
      </c>
      <c r="P25" s="51" t="s">
        <v>1427</v>
      </c>
      <c r="R25" s="9">
        <v>10500</v>
      </c>
    </row>
    <row r="26" spans="1:18" ht="57">
      <c r="A26" s="12" t="s">
        <v>1550</v>
      </c>
      <c r="B26" s="13"/>
      <c r="C26" s="11"/>
      <c r="D26" s="11"/>
      <c r="E26" s="13">
        <v>10478</v>
      </c>
      <c r="F26" s="14"/>
      <c r="G26" s="15"/>
      <c r="H26" s="15"/>
      <c r="I26" s="16"/>
      <c r="J26" s="83"/>
      <c r="K26" s="83"/>
      <c r="L26" s="83"/>
      <c r="M26" s="23" t="s">
        <v>1394</v>
      </c>
      <c r="N26" s="11" t="s">
        <v>1428</v>
      </c>
      <c r="O26" s="11" t="s">
        <v>1147</v>
      </c>
      <c r="P26" s="51" t="s">
        <v>1427</v>
      </c>
      <c r="R26" s="9">
        <v>10500</v>
      </c>
    </row>
    <row r="27" spans="1:18" ht="99.75">
      <c r="A27" s="12" t="s">
        <v>1551</v>
      </c>
      <c r="B27" s="13"/>
      <c r="C27" s="11"/>
      <c r="D27" s="11"/>
      <c r="E27" s="13">
        <v>95293</v>
      </c>
      <c r="F27" s="14">
        <v>200000</v>
      </c>
      <c r="G27" s="15" t="s">
        <v>1074</v>
      </c>
      <c r="H27" s="15" t="s">
        <v>1075</v>
      </c>
      <c r="I27" s="16" t="s">
        <v>632</v>
      </c>
      <c r="J27" s="83">
        <f>E27/3487600</f>
        <v>0.027323374240165156</v>
      </c>
      <c r="K27" s="83"/>
      <c r="L27" s="83">
        <f>E27/694000</f>
        <v>0.13730979827089337</v>
      </c>
      <c r="M27" s="23" t="s">
        <v>35</v>
      </c>
      <c r="N27" s="11" t="s">
        <v>125</v>
      </c>
      <c r="O27" s="11" t="s">
        <v>126</v>
      </c>
      <c r="P27" s="51" t="s">
        <v>124</v>
      </c>
      <c r="R27" s="85">
        <v>189320</v>
      </c>
    </row>
    <row r="28" spans="1:18" ht="99.75">
      <c r="A28" s="12" t="s">
        <v>1551</v>
      </c>
      <c r="B28" s="13"/>
      <c r="C28" s="11"/>
      <c r="D28" s="11"/>
      <c r="E28" s="13">
        <v>103771</v>
      </c>
      <c r="F28" s="14"/>
      <c r="G28" s="15"/>
      <c r="H28" s="15"/>
      <c r="I28" s="16"/>
      <c r="J28" s="83"/>
      <c r="K28" s="83"/>
      <c r="L28" s="83"/>
      <c r="M28" s="23" t="s">
        <v>464</v>
      </c>
      <c r="N28" s="11" t="s">
        <v>1641</v>
      </c>
      <c r="O28" s="11" t="s">
        <v>1640</v>
      </c>
      <c r="P28" s="51" t="s">
        <v>1639</v>
      </c>
      <c r="R28" s="9">
        <v>110000</v>
      </c>
    </row>
    <row r="29" spans="1:18" ht="85.5">
      <c r="A29" s="12" t="s">
        <v>1552</v>
      </c>
      <c r="B29" s="13">
        <v>21600</v>
      </c>
      <c r="C29" s="11"/>
      <c r="D29" s="13">
        <v>21600</v>
      </c>
      <c r="E29" s="13">
        <v>6000</v>
      </c>
      <c r="F29" s="14">
        <v>55200</v>
      </c>
      <c r="G29" s="15" t="s">
        <v>1076</v>
      </c>
      <c r="H29" s="15" t="s">
        <v>1077</v>
      </c>
      <c r="I29" s="16" t="s">
        <v>629</v>
      </c>
      <c r="J29" s="83">
        <f>E29/3487600</f>
        <v>0.0017203807776121115</v>
      </c>
      <c r="K29" s="83"/>
      <c r="L29" s="83">
        <f>E29/694000</f>
        <v>0.008645533141210375</v>
      </c>
      <c r="M29" s="23" t="s">
        <v>1406</v>
      </c>
      <c r="N29" s="11" t="s">
        <v>1526</v>
      </c>
      <c r="O29" s="11" t="s">
        <v>1525</v>
      </c>
      <c r="P29" s="51" t="s">
        <v>660</v>
      </c>
      <c r="Q29" s="9">
        <v>21600</v>
      </c>
      <c r="R29" s="9">
        <v>6000</v>
      </c>
    </row>
    <row r="30" spans="1:16" ht="85.5">
      <c r="A30" s="12" t="s">
        <v>1552</v>
      </c>
      <c r="B30" s="13">
        <v>21600</v>
      </c>
      <c r="C30" s="11"/>
      <c r="D30" s="13">
        <v>21600</v>
      </c>
      <c r="E30" s="13">
        <v>6000</v>
      </c>
      <c r="F30" s="14">
        <v>55200</v>
      </c>
      <c r="G30" s="15" t="s">
        <v>1076</v>
      </c>
      <c r="H30" s="15" t="s">
        <v>1077</v>
      </c>
      <c r="I30" s="16" t="s">
        <v>629</v>
      </c>
      <c r="J30" s="83">
        <f>E30/3487600</f>
        <v>0.0017203807776121115</v>
      </c>
      <c r="K30" s="83"/>
      <c r="L30" s="83">
        <f>E30/694000</f>
        <v>0.008645533141210375</v>
      </c>
      <c r="M30" s="23" t="s">
        <v>1407</v>
      </c>
      <c r="N30" s="11" t="s">
        <v>659</v>
      </c>
      <c r="O30" s="11" t="s">
        <v>658</v>
      </c>
      <c r="P30" s="51" t="s">
        <v>661</v>
      </c>
    </row>
    <row r="31" spans="1:18" ht="85.5">
      <c r="A31" s="12" t="s">
        <v>1553</v>
      </c>
      <c r="B31" s="13"/>
      <c r="C31" s="11"/>
      <c r="D31" s="13"/>
      <c r="E31" s="13">
        <v>29980</v>
      </c>
      <c r="F31" s="14">
        <v>160000</v>
      </c>
      <c r="G31" s="15" t="s">
        <v>711</v>
      </c>
      <c r="H31" s="15" t="s">
        <v>712</v>
      </c>
      <c r="I31" s="16" t="s">
        <v>713</v>
      </c>
      <c r="J31" s="83">
        <f>E31/3487600</f>
        <v>0.008596169285468518</v>
      </c>
      <c r="K31" s="83"/>
      <c r="L31" s="83">
        <f>E31/694000</f>
        <v>0.04319884726224784</v>
      </c>
      <c r="M31" s="23" t="s">
        <v>36</v>
      </c>
      <c r="N31" s="11" t="s">
        <v>1501</v>
      </c>
      <c r="O31" s="11" t="s">
        <v>1500</v>
      </c>
      <c r="P31" s="51" t="s">
        <v>1502</v>
      </c>
      <c r="R31" s="9">
        <v>30000</v>
      </c>
    </row>
    <row r="32" spans="1:17" ht="114">
      <c r="A32" s="12" t="s">
        <v>1553</v>
      </c>
      <c r="B32" s="13">
        <v>119037</v>
      </c>
      <c r="C32" s="11"/>
      <c r="D32" s="13"/>
      <c r="E32" s="13"/>
      <c r="F32" s="14">
        <v>160000</v>
      </c>
      <c r="G32" s="15" t="s">
        <v>711</v>
      </c>
      <c r="H32" s="15" t="s">
        <v>712</v>
      </c>
      <c r="I32" s="16" t="s">
        <v>713</v>
      </c>
      <c r="J32" s="83">
        <f>E32/3487600</f>
        <v>0</v>
      </c>
      <c r="K32" s="83"/>
      <c r="L32" s="83">
        <f>E32/694000</f>
        <v>0</v>
      </c>
      <c r="M32" s="23" t="s">
        <v>1243</v>
      </c>
      <c r="N32" s="11" t="s">
        <v>600</v>
      </c>
      <c r="O32" s="11" t="s">
        <v>601</v>
      </c>
      <c r="P32" s="51" t="s">
        <v>599</v>
      </c>
      <c r="Q32" s="9">
        <v>120760</v>
      </c>
    </row>
    <row r="33" spans="1:18" ht="85.5">
      <c r="A33" s="12" t="s">
        <v>1553</v>
      </c>
      <c r="B33" s="13"/>
      <c r="C33" s="11"/>
      <c r="D33" s="13"/>
      <c r="E33" s="13">
        <v>30115</v>
      </c>
      <c r="F33" s="14"/>
      <c r="G33" s="15"/>
      <c r="H33" s="15"/>
      <c r="I33" s="16"/>
      <c r="J33" s="83"/>
      <c r="K33" s="83"/>
      <c r="L33" s="83"/>
      <c r="M33" s="23" t="s">
        <v>1328</v>
      </c>
      <c r="N33" s="11" t="s">
        <v>1330</v>
      </c>
      <c r="O33" s="11" t="s">
        <v>1005</v>
      </c>
      <c r="P33" s="51" t="s">
        <v>1329</v>
      </c>
      <c r="R33" s="9">
        <v>30000</v>
      </c>
    </row>
    <row r="34" spans="1:17" ht="99.75">
      <c r="A34" s="12" t="s">
        <v>1554</v>
      </c>
      <c r="B34" s="13">
        <v>31000</v>
      </c>
      <c r="C34" s="11"/>
      <c r="D34" s="13">
        <v>31000</v>
      </c>
      <c r="E34" s="11"/>
      <c r="F34" s="14">
        <v>70000</v>
      </c>
      <c r="G34" s="15" t="s">
        <v>714</v>
      </c>
      <c r="H34" s="15" t="s">
        <v>715</v>
      </c>
      <c r="I34" s="16" t="s">
        <v>713</v>
      </c>
      <c r="J34" s="83"/>
      <c r="K34" s="83"/>
      <c r="L34" s="83"/>
      <c r="M34" s="23" t="s">
        <v>1395</v>
      </c>
      <c r="N34" s="11" t="s">
        <v>1496</v>
      </c>
      <c r="O34" s="11" t="s">
        <v>1495</v>
      </c>
      <c r="P34" s="51" t="s">
        <v>1497</v>
      </c>
      <c r="Q34" s="9">
        <v>31000</v>
      </c>
    </row>
    <row r="35" spans="1:17" ht="87.75" customHeight="1">
      <c r="A35" s="12" t="s">
        <v>1554</v>
      </c>
      <c r="B35" s="13">
        <v>8000</v>
      </c>
      <c r="C35" s="13"/>
      <c r="D35" s="13">
        <v>8000</v>
      </c>
      <c r="E35" s="11"/>
      <c r="F35" s="14"/>
      <c r="G35" s="15"/>
      <c r="H35" s="15"/>
      <c r="I35" s="16"/>
      <c r="J35" s="83"/>
      <c r="K35" s="83"/>
      <c r="L35" s="83"/>
      <c r="M35" s="23" t="s">
        <v>1396</v>
      </c>
      <c r="N35" s="11" t="s">
        <v>1439</v>
      </c>
      <c r="O35" s="11" t="s">
        <v>38</v>
      </c>
      <c r="P35" s="51" t="s">
        <v>607</v>
      </c>
      <c r="Q35" s="9">
        <v>8000</v>
      </c>
    </row>
    <row r="36" spans="1:17" ht="75" customHeight="1">
      <c r="A36" s="12" t="s">
        <v>1554</v>
      </c>
      <c r="B36" s="13">
        <v>31000</v>
      </c>
      <c r="C36" s="11"/>
      <c r="D36" s="13">
        <v>31000</v>
      </c>
      <c r="E36" s="11"/>
      <c r="F36" s="14">
        <v>70000</v>
      </c>
      <c r="G36" s="15" t="s">
        <v>714</v>
      </c>
      <c r="H36" s="15" t="s">
        <v>715</v>
      </c>
      <c r="I36" s="16" t="s">
        <v>713</v>
      </c>
      <c r="J36" s="83"/>
      <c r="K36" s="83"/>
      <c r="L36" s="83"/>
      <c r="M36" s="23" t="s">
        <v>1008</v>
      </c>
      <c r="N36" s="11" t="s">
        <v>1007</v>
      </c>
      <c r="O36" s="11" t="s">
        <v>1006</v>
      </c>
      <c r="P36" s="51" t="s">
        <v>1497</v>
      </c>
      <c r="Q36" s="9">
        <v>31000</v>
      </c>
    </row>
    <row r="37" spans="1:18" ht="99.75">
      <c r="A37" s="12" t="s">
        <v>1555</v>
      </c>
      <c r="B37" s="19"/>
      <c r="C37" s="11"/>
      <c r="D37" s="11"/>
      <c r="E37" s="19">
        <v>6000</v>
      </c>
      <c r="F37" s="14">
        <v>12000</v>
      </c>
      <c r="G37" s="15" t="s">
        <v>1067</v>
      </c>
      <c r="H37" s="15" t="s">
        <v>716</v>
      </c>
      <c r="I37" s="16" t="s">
        <v>717</v>
      </c>
      <c r="J37" s="83">
        <f>E37/3487600</f>
        <v>0.0017203807776121115</v>
      </c>
      <c r="K37" s="83"/>
      <c r="L37" s="83">
        <f>E37/694000</f>
        <v>0.008645533141210375</v>
      </c>
      <c r="M37" s="23" t="s">
        <v>858</v>
      </c>
      <c r="N37" s="11" t="s">
        <v>40</v>
      </c>
      <c r="O37" s="11" t="s">
        <v>39</v>
      </c>
      <c r="P37" s="51" t="s">
        <v>37</v>
      </c>
      <c r="R37" s="9">
        <v>6000</v>
      </c>
    </row>
    <row r="38" spans="1:17" ht="71.25">
      <c r="A38" s="12" t="s">
        <v>1555</v>
      </c>
      <c r="B38" s="19">
        <v>6000</v>
      </c>
      <c r="C38" s="11"/>
      <c r="D38" s="11"/>
      <c r="E38" s="19"/>
      <c r="F38" s="14"/>
      <c r="G38" s="15"/>
      <c r="H38" s="15"/>
      <c r="I38" s="16"/>
      <c r="J38" s="83"/>
      <c r="K38" s="83"/>
      <c r="L38" s="83"/>
      <c r="M38" s="23" t="s">
        <v>465</v>
      </c>
      <c r="N38" s="11" t="s">
        <v>1461</v>
      </c>
      <c r="O38" s="11" t="s">
        <v>1462</v>
      </c>
      <c r="P38" s="51" t="s">
        <v>1460</v>
      </c>
      <c r="Q38" s="9">
        <v>6000</v>
      </c>
    </row>
    <row r="39" spans="1:16" ht="49.5">
      <c r="A39" s="12" t="s">
        <v>1321</v>
      </c>
      <c r="B39" s="13">
        <v>92347</v>
      </c>
      <c r="C39" s="14">
        <v>34000</v>
      </c>
      <c r="D39" s="11"/>
      <c r="E39" s="14"/>
      <c r="F39" s="14">
        <v>60000</v>
      </c>
      <c r="G39" s="15" t="s">
        <v>1383</v>
      </c>
      <c r="H39" s="15"/>
      <c r="I39" s="16" t="s">
        <v>624</v>
      </c>
      <c r="J39" s="83"/>
      <c r="K39" s="83"/>
      <c r="L39" s="83"/>
      <c r="M39" s="23" t="s">
        <v>662</v>
      </c>
      <c r="N39" s="11" t="s">
        <v>663</v>
      </c>
      <c r="O39" s="11" t="s">
        <v>1149</v>
      </c>
      <c r="P39" s="51" t="s">
        <v>1150</v>
      </c>
    </row>
    <row r="40" spans="1:16" ht="17.25" thickBot="1">
      <c r="A40" s="61" t="s">
        <v>1309</v>
      </c>
      <c r="B40" s="62">
        <f>SUM(B5:B39)</f>
        <v>589405</v>
      </c>
      <c r="C40" s="62">
        <f>SUM(C5:C39)</f>
        <v>34000</v>
      </c>
      <c r="D40" s="62">
        <f>SUM(D5:D39)</f>
        <v>133200</v>
      </c>
      <c r="E40" s="62">
        <f>SUM(E5:E39)</f>
        <v>696704</v>
      </c>
      <c r="F40" s="63">
        <f>SUM(F8:F39)</f>
        <v>1374400</v>
      </c>
      <c r="G40" s="64"/>
      <c r="H40" s="64"/>
      <c r="I40" s="65"/>
      <c r="J40" s="66"/>
      <c r="K40" s="66">
        <f>E40/3487600</f>
        <v>0.19976602821424475</v>
      </c>
      <c r="L40" s="66"/>
      <c r="M40" s="67"/>
      <c r="N40" s="68"/>
      <c r="O40" s="68"/>
      <c r="P40" s="69"/>
    </row>
    <row r="41" spans="1:16" ht="16.5" customHeight="1">
      <c r="A41" s="8" t="s">
        <v>283</v>
      </c>
      <c r="B41" s="93" t="s">
        <v>130</v>
      </c>
      <c r="C41" s="93"/>
      <c r="D41" s="93"/>
      <c r="E41" s="93"/>
      <c r="F41" s="93"/>
      <c r="G41" s="93"/>
      <c r="H41" s="93"/>
      <c r="I41" s="93"/>
      <c r="J41" s="93"/>
      <c r="K41" s="93"/>
      <c r="L41" s="93"/>
      <c r="M41" s="93"/>
      <c r="N41" s="93"/>
      <c r="O41" s="93"/>
      <c r="P41" s="94"/>
    </row>
    <row r="42" spans="1:16" ht="16.5">
      <c r="A42" s="10" t="s">
        <v>284</v>
      </c>
      <c r="B42" s="91" t="s">
        <v>1412</v>
      </c>
      <c r="C42" s="91"/>
      <c r="D42" s="91"/>
      <c r="E42" s="91"/>
      <c r="F42" s="91"/>
      <c r="G42" s="91"/>
      <c r="H42" s="91"/>
      <c r="I42" s="91"/>
      <c r="J42" s="91"/>
      <c r="K42" s="91"/>
      <c r="L42" s="91"/>
      <c r="M42" s="91"/>
      <c r="N42" s="91"/>
      <c r="O42" s="91"/>
      <c r="P42" s="92"/>
    </row>
    <row r="43" spans="1:16" ht="16.5">
      <c r="A43" s="10" t="s">
        <v>1565</v>
      </c>
      <c r="B43" s="91" t="s">
        <v>1303</v>
      </c>
      <c r="C43" s="91"/>
      <c r="D43" s="91"/>
      <c r="E43" s="91"/>
      <c r="F43" s="91"/>
      <c r="G43" s="91"/>
      <c r="H43" s="91"/>
      <c r="I43" s="91"/>
      <c r="J43" s="91"/>
      <c r="K43" s="91"/>
      <c r="L43" s="91"/>
      <c r="M43" s="91"/>
      <c r="N43" s="91"/>
      <c r="O43" s="91"/>
      <c r="P43" s="92"/>
    </row>
    <row r="44" spans="1:16" ht="66">
      <c r="A44" s="5" t="s">
        <v>1375</v>
      </c>
      <c r="B44" s="1" t="s">
        <v>1376</v>
      </c>
      <c r="C44" s="1" t="s">
        <v>1377</v>
      </c>
      <c r="D44" s="1" t="s">
        <v>1378</v>
      </c>
      <c r="E44" s="1" t="s">
        <v>619</v>
      </c>
      <c r="F44" s="1" t="s">
        <v>1374</v>
      </c>
      <c r="G44" s="1" t="s">
        <v>620</v>
      </c>
      <c r="H44" s="1" t="s">
        <v>621</v>
      </c>
      <c r="I44" s="1" t="s">
        <v>622</v>
      </c>
      <c r="J44" s="11"/>
      <c r="K44" s="11"/>
      <c r="L44" s="11"/>
      <c r="M44" s="52" t="s">
        <v>1316</v>
      </c>
      <c r="N44" s="4" t="s">
        <v>1317</v>
      </c>
      <c r="O44" s="4" t="s">
        <v>1318</v>
      </c>
      <c r="P44" s="55" t="s">
        <v>1319</v>
      </c>
    </row>
    <row r="45" spans="1:16" ht="42.75">
      <c r="A45" s="12" t="s">
        <v>1556</v>
      </c>
      <c r="B45" s="13">
        <v>0</v>
      </c>
      <c r="C45" s="18"/>
      <c r="D45" s="18"/>
      <c r="E45" s="13">
        <v>0</v>
      </c>
      <c r="F45" s="14">
        <v>0</v>
      </c>
      <c r="G45" s="20" t="s">
        <v>718</v>
      </c>
      <c r="H45" s="21" t="s">
        <v>719</v>
      </c>
      <c r="I45" s="16" t="s">
        <v>629</v>
      </c>
      <c r="J45" s="17"/>
      <c r="K45" s="17"/>
      <c r="L45" s="17"/>
      <c r="M45" s="23"/>
      <c r="N45" s="11"/>
      <c r="O45" s="11"/>
      <c r="P45" s="51"/>
    </row>
    <row r="46" spans="1:18" ht="99" customHeight="1">
      <c r="A46" s="12" t="s">
        <v>1557</v>
      </c>
      <c r="B46" s="13"/>
      <c r="C46" s="13"/>
      <c r="D46" s="13"/>
      <c r="E46" s="13">
        <v>20000</v>
      </c>
      <c r="F46" s="14">
        <v>85000</v>
      </c>
      <c r="G46" s="20" t="s">
        <v>291</v>
      </c>
      <c r="H46" s="15" t="s">
        <v>720</v>
      </c>
      <c r="I46" s="16" t="s">
        <v>629</v>
      </c>
      <c r="J46" s="83">
        <f>E46/3487600</f>
        <v>0.005734602592040372</v>
      </c>
      <c r="K46" s="83"/>
      <c r="L46" s="83">
        <f>E46/247000</f>
        <v>0.08097165991902834</v>
      </c>
      <c r="M46" s="23" t="s">
        <v>797</v>
      </c>
      <c r="N46" s="11" t="s">
        <v>1680</v>
      </c>
      <c r="O46" s="11" t="s">
        <v>1679</v>
      </c>
      <c r="P46" s="51" t="s">
        <v>1681</v>
      </c>
      <c r="R46" s="9">
        <v>20000</v>
      </c>
    </row>
    <row r="47" spans="1:17" ht="114">
      <c r="A47" s="12" t="s">
        <v>1557</v>
      </c>
      <c r="B47" s="13">
        <v>10000</v>
      </c>
      <c r="C47" s="13"/>
      <c r="D47" s="13">
        <v>9000</v>
      </c>
      <c r="E47" s="13"/>
      <c r="F47" s="14"/>
      <c r="G47" s="20"/>
      <c r="H47" s="15"/>
      <c r="I47" s="16"/>
      <c r="J47" s="83"/>
      <c r="K47" s="83"/>
      <c r="L47" s="83"/>
      <c r="M47" s="23" t="s">
        <v>1397</v>
      </c>
      <c r="N47" s="11" t="s">
        <v>998</v>
      </c>
      <c r="O47" s="11" t="s">
        <v>997</v>
      </c>
      <c r="P47" s="51" t="s">
        <v>1475</v>
      </c>
      <c r="Q47" s="9">
        <v>10000</v>
      </c>
    </row>
    <row r="48" spans="1:17" ht="85.5">
      <c r="A48" s="12" t="s">
        <v>1557</v>
      </c>
      <c r="B48" s="13">
        <v>10000</v>
      </c>
      <c r="C48" s="13"/>
      <c r="D48" s="13">
        <v>9000</v>
      </c>
      <c r="E48" s="13"/>
      <c r="F48" s="14"/>
      <c r="G48" s="20"/>
      <c r="H48" s="15"/>
      <c r="I48" s="16"/>
      <c r="J48" s="83"/>
      <c r="K48" s="83"/>
      <c r="L48" s="83"/>
      <c r="M48" s="23" t="s">
        <v>1398</v>
      </c>
      <c r="N48" s="11" t="s">
        <v>998</v>
      </c>
      <c r="O48" s="11" t="s">
        <v>1469</v>
      </c>
      <c r="P48" s="51" t="s">
        <v>1468</v>
      </c>
      <c r="Q48" s="9">
        <v>10000</v>
      </c>
    </row>
    <row r="49" spans="1:18" ht="85.5">
      <c r="A49" s="12" t="s">
        <v>1557</v>
      </c>
      <c r="B49" s="13"/>
      <c r="C49" s="13"/>
      <c r="D49" s="13"/>
      <c r="E49" s="13">
        <v>3000</v>
      </c>
      <c r="F49" s="14"/>
      <c r="G49" s="20"/>
      <c r="H49" s="15"/>
      <c r="I49" s="16"/>
      <c r="J49" s="83"/>
      <c r="K49" s="83"/>
      <c r="L49" s="83"/>
      <c r="M49" s="23" t="s">
        <v>1234</v>
      </c>
      <c r="N49" s="11" t="s">
        <v>1538</v>
      </c>
      <c r="O49" s="11" t="s">
        <v>1537</v>
      </c>
      <c r="P49" s="51" t="s">
        <v>1476</v>
      </c>
      <c r="R49" s="9">
        <v>3000</v>
      </c>
    </row>
    <row r="50" spans="1:17" ht="99.75">
      <c r="A50" s="12" t="s">
        <v>1557</v>
      </c>
      <c r="B50" s="13">
        <v>5000</v>
      </c>
      <c r="C50" s="13"/>
      <c r="D50" s="13"/>
      <c r="E50" s="13"/>
      <c r="F50" s="14"/>
      <c r="G50" s="20"/>
      <c r="H50" s="15"/>
      <c r="I50" s="16"/>
      <c r="J50" s="83"/>
      <c r="K50" s="83"/>
      <c r="L50" s="83"/>
      <c r="M50" s="23" t="s">
        <v>1235</v>
      </c>
      <c r="N50" s="11" t="s">
        <v>1637</v>
      </c>
      <c r="O50" s="11" t="s">
        <v>1636</v>
      </c>
      <c r="P50" s="51" t="s">
        <v>1635</v>
      </c>
      <c r="Q50" s="9">
        <v>5000</v>
      </c>
    </row>
    <row r="51" spans="1:18" ht="114">
      <c r="A51" s="12" t="s">
        <v>1557</v>
      </c>
      <c r="B51" s="13"/>
      <c r="C51" s="13"/>
      <c r="D51" s="13"/>
      <c r="E51" s="13">
        <v>4000</v>
      </c>
      <c r="F51" s="14"/>
      <c r="G51" s="20"/>
      <c r="H51" s="15"/>
      <c r="I51" s="16"/>
      <c r="J51" s="83"/>
      <c r="K51" s="83"/>
      <c r="L51" s="83"/>
      <c r="M51" s="23" t="s">
        <v>1097</v>
      </c>
      <c r="N51" s="11" t="s">
        <v>1334</v>
      </c>
      <c r="O51" s="11" t="s">
        <v>1333</v>
      </c>
      <c r="P51" s="51" t="s">
        <v>1638</v>
      </c>
      <c r="R51" s="9">
        <v>4000</v>
      </c>
    </row>
    <row r="52" spans="1:17" ht="128.25">
      <c r="A52" s="12" t="s">
        <v>1557</v>
      </c>
      <c r="B52" s="13">
        <v>20000</v>
      </c>
      <c r="C52" s="13"/>
      <c r="D52" s="13"/>
      <c r="E52" s="13"/>
      <c r="F52" s="14"/>
      <c r="G52" s="20"/>
      <c r="H52" s="15"/>
      <c r="I52" s="16"/>
      <c r="J52" s="83"/>
      <c r="K52" s="83"/>
      <c r="L52" s="83"/>
      <c r="M52" s="23" t="s">
        <v>1463</v>
      </c>
      <c r="N52" s="11" t="s">
        <v>1369</v>
      </c>
      <c r="O52" s="11" t="s">
        <v>1368</v>
      </c>
      <c r="P52" s="51" t="s">
        <v>1367</v>
      </c>
      <c r="Q52" s="9">
        <v>20000</v>
      </c>
    </row>
    <row r="53" spans="1:17" ht="114">
      <c r="A53" s="12" t="s">
        <v>1557</v>
      </c>
      <c r="B53" s="13">
        <v>3000</v>
      </c>
      <c r="C53" s="13"/>
      <c r="D53" s="13"/>
      <c r="E53" s="13"/>
      <c r="F53" s="14"/>
      <c r="G53" s="20"/>
      <c r="H53" s="15"/>
      <c r="I53" s="16"/>
      <c r="J53" s="83"/>
      <c r="K53" s="83"/>
      <c r="L53" s="83"/>
      <c r="M53" s="23" t="s">
        <v>1019</v>
      </c>
      <c r="N53" s="11" t="s">
        <v>1017</v>
      </c>
      <c r="O53" s="11" t="s">
        <v>1016</v>
      </c>
      <c r="P53" s="51" t="s">
        <v>1018</v>
      </c>
      <c r="Q53" s="9">
        <v>3000</v>
      </c>
    </row>
    <row r="54" spans="1:17" ht="71.25">
      <c r="A54" s="12" t="s">
        <v>1557</v>
      </c>
      <c r="B54" s="13"/>
      <c r="C54" s="13"/>
      <c r="D54" s="13"/>
      <c r="E54" s="13">
        <v>10000</v>
      </c>
      <c r="F54" s="14"/>
      <c r="G54" s="20"/>
      <c r="H54" s="15"/>
      <c r="I54" s="16"/>
      <c r="J54" s="83"/>
      <c r="K54" s="83"/>
      <c r="L54" s="83"/>
      <c r="M54" s="23" t="s">
        <v>466</v>
      </c>
      <c r="N54" s="11" t="s">
        <v>1465</v>
      </c>
      <c r="O54" s="11" t="s">
        <v>1464</v>
      </c>
      <c r="P54" s="51" t="s">
        <v>1466</v>
      </c>
      <c r="Q54" s="9">
        <v>10000</v>
      </c>
    </row>
    <row r="55" spans="1:18" ht="114">
      <c r="A55" s="12" t="s">
        <v>798</v>
      </c>
      <c r="B55" s="13"/>
      <c r="C55" s="13"/>
      <c r="D55" s="13"/>
      <c r="E55" s="13">
        <v>8000</v>
      </c>
      <c r="F55" s="14">
        <v>8000</v>
      </c>
      <c r="G55" s="20" t="s">
        <v>721</v>
      </c>
      <c r="H55" s="15" t="s">
        <v>722</v>
      </c>
      <c r="I55" s="16" t="s">
        <v>629</v>
      </c>
      <c r="J55" s="83">
        <f>E55/3487600</f>
        <v>0.0022938410368161487</v>
      </c>
      <c r="K55" s="83"/>
      <c r="L55" s="83">
        <f>E55/247000</f>
        <v>0.032388663967611336</v>
      </c>
      <c r="M55" s="23" t="s">
        <v>33</v>
      </c>
      <c r="N55" s="11" t="s">
        <v>1096</v>
      </c>
      <c r="O55" s="11" t="s">
        <v>800</v>
      </c>
      <c r="P55" s="51" t="s">
        <v>799</v>
      </c>
      <c r="R55" s="9">
        <v>8000</v>
      </c>
    </row>
    <row r="56" spans="1:18" ht="142.5">
      <c r="A56" s="12" t="s">
        <v>1558</v>
      </c>
      <c r="B56" s="13"/>
      <c r="C56" s="13"/>
      <c r="D56" s="13"/>
      <c r="E56" s="13">
        <v>8000</v>
      </c>
      <c r="F56" s="14"/>
      <c r="G56" s="20"/>
      <c r="H56" s="15"/>
      <c r="I56" s="16"/>
      <c r="J56" s="83"/>
      <c r="K56" s="83"/>
      <c r="L56" s="83"/>
      <c r="M56" s="23" t="s">
        <v>34</v>
      </c>
      <c r="N56" s="11" t="s">
        <v>1658</v>
      </c>
      <c r="O56" s="11" t="s">
        <v>1657</v>
      </c>
      <c r="P56" s="51" t="s">
        <v>1656</v>
      </c>
      <c r="R56" s="9">
        <v>8000</v>
      </c>
    </row>
    <row r="57" spans="1:18" ht="71.25">
      <c r="A57" s="12" t="s">
        <v>1322</v>
      </c>
      <c r="B57" s="13"/>
      <c r="C57" s="13"/>
      <c r="D57" s="13"/>
      <c r="E57" s="13">
        <v>4000</v>
      </c>
      <c r="F57" s="14">
        <v>8000</v>
      </c>
      <c r="G57" s="20" t="s">
        <v>725</v>
      </c>
      <c r="H57" s="15" t="s">
        <v>726</v>
      </c>
      <c r="I57" s="16" t="s">
        <v>629</v>
      </c>
      <c r="J57" s="83">
        <f>E57/3487600</f>
        <v>0.0011469205184080743</v>
      </c>
      <c r="K57" s="83"/>
      <c r="L57" s="83">
        <f>E57/247000</f>
        <v>0.016194331983805668</v>
      </c>
      <c r="M57" s="23" t="s">
        <v>1236</v>
      </c>
      <c r="N57" s="11" t="s">
        <v>1430</v>
      </c>
      <c r="O57" s="11" t="s">
        <v>1429</v>
      </c>
      <c r="P57" s="51" t="s">
        <v>1434</v>
      </c>
      <c r="R57" s="9">
        <v>4000</v>
      </c>
    </row>
    <row r="58" spans="1:18" ht="77.25" customHeight="1">
      <c r="A58" s="12" t="s">
        <v>1322</v>
      </c>
      <c r="B58" s="13"/>
      <c r="C58" s="13"/>
      <c r="D58" s="13"/>
      <c r="E58" s="13">
        <v>4000</v>
      </c>
      <c r="F58" s="14">
        <v>8000</v>
      </c>
      <c r="G58" s="20" t="s">
        <v>723</v>
      </c>
      <c r="H58" s="15" t="s">
        <v>724</v>
      </c>
      <c r="I58" s="16" t="s">
        <v>629</v>
      </c>
      <c r="J58" s="83">
        <f>E58/3487600</f>
        <v>0.0011469205184080743</v>
      </c>
      <c r="K58" s="83"/>
      <c r="L58" s="83">
        <f>E58/247000</f>
        <v>0.016194331983805668</v>
      </c>
      <c r="M58" s="23" t="s">
        <v>1218</v>
      </c>
      <c r="N58" s="11" t="s">
        <v>1217</v>
      </c>
      <c r="O58" s="11" t="s">
        <v>1216</v>
      </c>
      <c r="P58" s="51"/>
      <c r="R58" s="9">
        <v>4000</v>
      </c>
    </row>
    <row r="59" spans="1:18" ht="75.75" customHeight="1">
      <c r="A59" s="12" t="s">
        <v>1559</v>
      </c>
      <c r="B59" s="13"/>
      <c r="C59" s="13"/>
      <c r="D59" s="13"/>
      <c r="E59" s="13">
        <v>10000</v>
      </c>
      <c r="F59" s="14">
        <v>44000</v>
      </c>
      <c r="G59" s="22" t="s">
        <v>727</v>
      </c>
      <c r="H59" s="15" t="s">
        <v>728</v>
      </c>
      <c r="I59" s="16" t="s">
        <v>629</v>
      </c>
      <c r="J59" s="83">
        <f>E59/3487600</f>
        <v>0.002867301296020186</v>
      </c>
      <c r="K59" s="83"/>
      <c r="L59" s="83">
        <f>E59/247000</f>
        <v>0.04048582995951417</v>
      </c>
      <c r="M59" s="23" t="s">
        <v>1237</v>
      </c>
      <c r="N59" s="11" t="s">
        <v>1436</v>
      </c>
      <c r="O59" s="11" t="s">
        <v>1435</v>
      </c>
      <c r="P59" s="51" t="s">
        <v>1437</v>
      </c>
      <c r="R59" s="9">
        <v>10000</v>
      </c>
    </row>
    <row r="60" spans="1:17" ht="75.75" customHeight="1">
      <c r="A60" s="12" t="s">
        <v>1559</v>
      </c>
      <c r="B60" s="13">
        <v>12000</v>
      </c>
      <c r="C60" s="13"/>
      <c r="D60" s="13">
        <v>12000</v>
      </c>
      <c r="E60" s="13"/>
      <c r="F60" s="14"/>
      <c r="G60" s="22"/>
      <c r="H60" s="15"/>
      <c r="I60" s="16"/>
      <c r="J60" s="83"/>
      <c r="K60" s="83"/>
      <c r="L60" s="83"/>
      <c r="M60" s="23" t="s">
        <v>1399</v>
      </c>
      <c r="N60" s="11" t="s">
        <v>1482</v>
      </c>
      <c r="O60" s="11" t="s">
        <v>1481</v>
      </c>
      <c r="P60" s="51" t="s">
        <v>1668</v>
      </c>
      <c r="Q60" s="9">
        <v>12000</v>
      </c>
    </row>
    <row r="61" spans="1:18" ht="75.75" customHeight="1">
      <c r="A61" s="12" t="s">
        <v>1559</v>
      </c>
      <c r="B61" s="13"/>
      <c r="C61" s="13"/>
      <c r="D61" s="13"/>
      <c r="E61" s="13">
        <v>10000</v>
      </c>
      <c r="F61" s="14"/>
      <c r="G61" s="22"/>
      <c r="H61" s="15"/>
      <c r="I61" s="16"/>
      <c r="J61" s="83"/>
      <c r="K61" s="83"/>
      <c r="L61" s="83"/>
      <c r="M61" s="23" t="s">
        <v>849</v>
      </c>
      <c r="N61" s="11" t="s">
        <v>848</v>
      </c>
      <c r="O61" s="11" t="s">
        <v>1289</v>
      </c>
      <c r="P61" s="51"/>
      <c r="R61" s="9">
        <v>10000</v>
      </c>
    </row>
    <row r="62" spans="1:16" ht="75.75" customHeight="1">
      <c r="A62" s="12" t="s">
        <v>1559</v>
      </c>
      <c r="B62" s="13">
        <v>12000</v>
      </c>
      <c r="C62" s="13"/>
      <c r="D62" s="13">
        <v>12000</v>
      </c>
      <c r="E62" s="13"/>
      <c r="F62" s="14"/>
      <c r="G62" s="22"/>
      <c r="H62" s="15"/>
      <c r="I62" s="16"/>
      <c r="J62" s="83"/>
      <c r="K62" s="83"/>
      <c r="L62" s="83"/>
      <c r="M62" s="23" t="s">
        <v>1408</v>
      </c>
      <c r="N62" s="11" t="s">
        <v>655</v>
      </c>
      <c r="O62" s="11" t="s">
        <v>657</v>
      </c>
      <c r="P62" s="51" t="s">
        <v>656</v>
      </c>
    </row>
    <row r="63" spans="1:18" ht="71.25">
      <c r="A63" s="12" t="s">
        <v>1560</v>
      </c>
      <c r="B63" s="11"/>
      <c r="C63" s="13"/>
      <c r="D63" s="13"/>
      <c r="E63" s="13">
        <v>5000</v>
      </c>
      <c r="F63" s="14">
        <v>10000</v>
      </c>
      <c r="G63" s="20" t="s">
        <v>729</v>
      </c>
      <c r="H63" s="15" t="s">
        <v>730</v>
      </c>
      <c r="I63" s="16" t="s">
        <v>629</v>
      </c>
      <c r="J63" s="83">
        <f>E63/3487600</f>
        <v>0.001433650648010093</v>
      </c>
      <c r="K63" s="83"/>
      <c r="L63" s="83">
        <f>E63/247000</f>
        <v>0.020242914979757085</v>
      </c>
      <c r="M63" s="23" t="s">
        <v>1110</v>
      </c>
      <c r="N63" s="11" t="s">
        <v>1260</v>
      </c>
      <c r="O63" s="11" t="s">
        <v>1350</v>
      </c>
      <c r="P63" s="51" t="s">
        <v>1483</v>
      </c>
      <c r="R63" s="9">
        <v>5000</v>
      </c>
    </row>
    <row r="64" spans="1:18" ht="71.25">
      <c r="A64" s="12" t="s">
        <v>1560</v>
      </c>
      <c r="B64" s="11"/>
      <c r="C64" s="13"/>
      <c r="D64" s="13"/>
      <c r="E64" s="13">
        <v>5000</v>
      </c>
      <c r="F64" s="14"/>
      <c r="G64" s="20"/>
      <c r="H64" s="15"/>
      <c r="I64" s="16"/>
      <c r="J64" s="83"/>
      <c r="K64" s="83"/>
      <c r="L64" s="83"/>
      <c r="M64" s="23" t="s">
        <v>1109</v>
      </c>
      <c r="N64" s="11" t="s">
        <v>1472</v>
      </c>
      <c r="O64" s="11" t="s">
        <v>1015</v>
      </c>
      <c r="P64" s="51"/>
      <c r="R64" s="9">
        <v>5000</v>
      </c>
    </row>
    <row r="65" spans="1:17" ht="71.25">
      <c r="A65" s="12" t="s">
        <v>1561</v>
      </c>
      <c r="B65" s="13">
        <v>5000</v>
      </c>
      <c r="C65" s="13"/>
      <c r="D65" s="13">
        <v>5000</v>
      </c>
      <c r="E65" s="13"/>
      <c r="F65" s="14">
        <v>10000</v>
      </c>
      <c r="G65" s="20" t="s">
        <v>292</v>
      </c>
      <c r="H65" s="23" t="s">
        <v>731</v>
      </c>
      <c r="I65" s="16" t="s">
        <v>629</v>
      </c>
      <c r="J65" s="83">
        <f>E65/3487600</f>
        <v>0</v>
      </c>
      <c r="K65" s="83"/>
      <c r="L65" s="83">
        <f>E65/247000</f>
        <v>0</v>
      </c>
      <c r="M65" s="23" t="s">
        <v>1400</v>
      </c>
      <c r="N65" s="11" t="s">
        <v>1472</v>
      </c>
      <c r="O65" s="11" t="s">
        <v>1471</v>
      </c>
      <c r="P65" s="51" t="s">
        <v>1668</v>
      </c>
      <c r="Q65" s="9">
        <v>5000</v>
      </c>
    </row>
    <row r="66" spans="1:17" ht="71.25">
      <c r="A66" s="12" t="s">
        <v>1561</v>
      </c>
      <c r="B66" s="13">
        <v>5000</v>
      </c>
      <c r="C66" s="13"/>
      <c r="D66" s="13">
        <v>5000</v>
      </c>
      <c r="E66" s="13"/>
      <c r="F66" s="14">
        <v>10000</v>
      </c>
      <c r="G66" s="20" t="s">
        <v>292</v>
      </c>
      <c r="H66" s="23" t="s">
        <v>731</v>
      </c>
      <c r="I66" s="16" t="s">
        <v>629</v>
      </c>
      <c r="J66" s="83">
        <f aca="true" t="shared" si="0" ref="J66:J73">E66/3487600</f>
        <v>0</v>
      </c>
      <c r="K66" s="83"/>
      <c r="L66" s="83">
        <f aca="true" t="shared" si="1" ref="L66:L73">E66/247000</f>
        <v>0</v>
      </c>
      <c r="M66" s="23" t="s">
        <v>1341</v>
      </c>
      <c r="N66" s="11" t="s">
        <v>1472</v>
      </c>
      <c r="O66" s="11" t="s">
        <v>871</v>
      </c>
      <c r="P66" s="51" t="s">
        <v>872</v>
      </c>
      <c r="Q66" s="9">
        <v>5000</v>
      </c>
    </row>
    <row r="67" spans="1:18" ht="99.75">
      <c r="A67" s="12" t="s">
        <v>1562</v>
      </c>
      <c r="B67" s="13"/>
      <c r="C67" s="13"/>
      <c r="D67" s="13"/>
      <c r="E67" s="13">
        <v>12000</v>
      </c>
      <c r="F67" s="14">
        <v>24000</v>
      </c>
      <c r="G67" s="20" t="s">
        <v>732</v>
      </c>
      <c r="H67" s="23" t="s">
        <v>733</v>
      </c>
      <c r="I67" s="16" t="s">
        <v>629</v>
      </c>
      <c r="J67" s="83">
        <f>E67/3487600</f>
        <v>0.003440761555224223</v>
      </c>
      <c r="K67" s="83"/>
      <c r="L67" s="83">
        <f>E67/247000</f>
        <v>0.048582995951417005</v>
      </c>
      <c r="M67" s="23" t="s">
        <v>1111</v>
      </c>
      <c r="N67" s="11" t="s">
        <v>1642</v>
      </c>
      <c r="O67" s="11" t="s">
        <v>1531</v>
      </c>
      <c r="P67" s="51" t="s">
        <v>1530</v>
      </c>
      <c r="R67" s="9">
        <v>12000</v>
      </c>
    </row>
    <row r="68" spans="1:17" ht="99.75">
      <c r="A68" s="12" t="s">
        <v>1355</v>
      </c>
      <c r="B68" s="13">
        <v>12000</v>
      </c>
      <c r="C68" s="13"/>
      <c r="D68" s="13"/>
      <c r="E68" s="13"/>
      <c r="F68" s="14"/>
      <c r="G68" s="20"/>
      <c r="H68" s="23"/>
      <c r="I68" s="16"/>
      <c r="J68" s="83"/>
      <c r="K68" s="83"/>
      <c r="L68" s="83"/>
      <c r="M68" s="23" t="s">
        <v>1356</v>
      </c>
      <c r="N68" s="11" t="s">
        <v>1357</v>
      </c>
      <c r="O68" s="11" t="s">
        <v>1358</v>
      </c>
      <c r="P68" s="51"/>
      <c r="Q68" s="9">
        <v>12000</v>
      </c>
    </row>
    <row r="69" spans="1:18" ht="99.75">
      <c r="A69" s="12" t="s">
        <v>1563</v>
      </c>
      <c r="B69" s="13"/>
      <c r="C69" s="13"/>
      <c r="D69" s="13"/>
      <c r="E69" s="13">
        <v>4953</v>
      </c>
      <c r="F69" s="14">
        <v>20000</v>
      </c>
      <c r="G69" s="15" t="s">
        <v>734</v>
      </c>
      <c r="H69" s="15" t="s">
        <v>735</v>
      </c>
      <c r="I69" s="16" t="s">
        <v>633</v>
      </c>
      <c r="J69" s="83">
        <f t="shared" si="0"/>
        <v>0.001420174331918798</v>
      </c>
      <c r="K69" s="83"/>
      <c r="L69" s="83">
        <f t="shared" si="1"/>
        <v>0.020052631578947367</v>
      </c>
      <c r="M69" s="23" t="s">
        <v>1112</v>
      </c>
      <c r="N69" s="11" t="s">
        <v>1532</v>
      </c>
      <c r="O69" s="11" t="s">
        <v>1622</v>
      </c>
      <c r="P69" s="51" t="s">
        <v>1533</v>
      </c>
      <c r="R69" s="9">
        <v>5000</v>
      </c>
    </row>
    <row r="70" spans="1:18" ht="88.5" customHeight="1">
      <c r="A70" s="12" t="s">
        <v>1085</v>
      </c>
      <c r="B70" s="13"/>
      <c r="C70" s="13"/>
      <c r="D70" s="13"/>
      <c r="E70" s="13">
        <v>6026</v>
      </c>
      <c r="F70" s="14"/>
      <c r="G70" s="15"/>
      <c r="H70" s="15"/>
      <c r="I70" s="16"/>
      <c r="J70" s="83">
        <f t="shared" si="0"/>
        <v>0.001727835760981764</v>
      </c>
      <c r="K70" s="83"/>
      <c r="L70" s="83">
        <f t="shared" si="1"/>
        <v>0.02439676113360324</v>
      </c>
      <c r="M70" s="23" t="s">
        <v>1082</v>
      </c>
      <c r="N70" s="11" t="s">
        <v>299</v>
      </c>
      <c r="O70" s="11" t="s">
        <v>298</v>
      </c>
      <c r="P70" s="51" t="s">
        <v>1592</v>
      </c>
      <c r="R70" s="9">
        <v>6000</v>
      </c>
    </row>
    <row r="71" spans="1:17" ht="114">
      <c r="A71" s="12" t="s">
        <v>1085</v>
      </c>
      <c r="B71" s="13">
        <v>9000</v>
      </c>
      <c r="C71" s="13"/>
      <c r="D71" s="13">
        <v>5000</v>
      </c>
      <c r="E71" s="13"/>
      <c r="F71" s="14"/>
      <c r="G71" s="15"/>
      <c r="H71" s="15"/>
      <c r="I71" s="16"/>
      <c r="J71" s="83"/>
      <c r="K71" s="83"/>
      <c r="L71" s="83"/>
      <c r="M71" s="23" t="s">
        <v>1087</v>
      </c>
      <c r="N71" s="11" t="s">
        <v>1084</v>
      </c>
      <c r="O71" s="11" t="s">
        <v>1086</v>
      </c>
      <c r="P71" s="51" t="s">
        <v>1083</v>
      </c>
      <c r="Q71" s="9">
        <v>9000</v>
      </c>
    </row>
    <row r="72" spans="1:18" ht="85.5" customHeight="1">
      <c r="A72" s="12" t="s">
        <v>1564</v>
      </c>
      <c r="B72" s="13"/>
      <c r="C72" s="13"/>
      <c r="D72" s="13"/>
      <c r="E72" s="13">
        <v>19196</v>
      </c>
      <c r="F72" s="14">
        <v>78000</v>
      </c>
      <c r="G72" s="15" t="s">
        <v>736</v>
      </c>
      <c r="H72" s="24" t="s">
        <v>634</v>
      </c>
      <c r="I72" s="16" t="s">
        <v>737</v>
      </c>
      <c r="J72" s="83">
        <f t="shared" si="0"/>
        <v>0.005504071567840349</v>
      </c>
      <c r="K72" s="83"/>
      <c r="L72" s="83">
        <f t="shared" si="1"/>
        <v>0.0777165991902834</v>
      </c>
      <c r="M72" s="23" t="s">
        <v>46</v>
      </c>
      <c r="N72" s="11" t="s">
        <v>1624</v>
      </c>
      <c r="O72" s="11" t="s">
        <v>1623</v>
      </c>
      <c r="P72" s="51" t="s">
        <v>221</v>
      </c>
      <c r="R72" s="9">
        <v>21100</v>
      </c>
    </row>
    <row r="73" spans="1:18" ht="99.75">
      <c r="A73" s="12" t="s">
        <v>1564</v>
      </c>
      <c r="B73" s="13"/>
      <c r="C73" s="13"/>
      <c r="D73" s="13"/>
      <c r="E73" s="13">
        <v>58804</v>
      </c>
      <c r="F73" s="14"/>
      <c r="G73" s="15"/>
      <c r="H73" s="24"/>
      <c r="I73" s="16"/>
      <c r="J73" s="83">
        <f t="shared" si="0"/>
        <v>0.016860878541117102</v>
      </c>
      <c r="K73" s="83"/>
      <c r="L73" s="83">
        <f t="shared" si="1"/>
        <v>0.23807287449392714</v>
      </c>
      <c r="M73" s="23" t="s">
        <v>1268</v>
      </c>
      <c r="N73" s="11" t="s">
        <v>49</v>
      </c>
      <c r="O73" s="11" t="s">
        <v>48</v>
      </c>
      <c r="P73" s="51" t="s">
        <v>47</v>
      </c>
      <c r="R73" s="9">
        <v>58804</v>
      </c>
    </row>
    <row r="74" spans="1:16" ht="21.75" customHeight="1">
      <c r="A74" s="7" t="s">
        <v>1565</v>
      </c>
      <c r="B74" s="25">
        <f>SUM(B45:B73)</f>
        <v>103000</v>
      </c>
      <c r="C74" s="25">
        <f>SUM(C45:C73)</f>
        <v>0</v>
      </c>
      <c r="D74" s="25">
        <f>SUM(D45:D73)</f>
        <v>57000</v>
      </c>
      <c r="E74" s="25">
        <f>SUM(E45:E73)</f>
        <v>191979</v>
      </c>
      <c r="F74" s="26">
        <f>SUM(F45:F73)</f>
        <v>305000</v>
      </c>
      <c r="G74" s="15"/>
      <c r="H74" s="24"/>
      <c r="I74" s="16"/>
      <c r="J74" s="17"/>
      <c r="K74" s="17"/>
      <c r="L74" s="17"/>
      <c r="M74" s="23"/>
      <c r="N74" s="11"/>
      <c r="O74" s="11"/>
      <c r="P74" s="51"/>
    </row>
    <row r="75" spans="1:16" ht="16.5">
      <c r="A75" s="10" t="s">
        <v>283</v>
      </c>
      <c r="B75" s="91" t="s">
        <v>131</v>
      </c>
      <c r="C75" s="91"/>
      <c r="D75" s="91"/>
      <c r="E75" s="91"/>
      <c r="F75" s="91"/>
      <c r="G75" s="91"/>
      <c r="H75" s="91"/>
      <c r="I75" s="91"/>
      <c r="J75" s="91"/>
      <c r="K75" s="91"/>
      <c r="L75" s="91"/>
      <c r="M75" s="91"/>
      <c r="N75" s="91"/>
      <c r="O75" s="91"/>
      <c r="P75" s="92"/>
    </row>
    <row r="76" spans="1:16" ht="16.5" customHeight="1">
      <c r="A76" s="10" t="s">
        <v>284</v>
      </c>
      <c r="B76" s="91" t="s">
        <v>1412</v>
      </c>
      <c r="C76" s="91"/>
      <c r="D76" s="91"/>
      <c r="E76" s="91"/>
      <c r="F76" s="91"/>
      <c r="G76" s="91"/>
      <c r="H76" s="91"/>
      <c r="I76" s="91"/>
      <c r="J76" s="91"/>
      <c r="K76" s="91"/>
      <c r="L76" s="91"/>
      <c r="M76" s="91"/>
      <c r="N76" s="91"/>
      <c r="O76" s="91"/>
      <c r="P76" s="92"/>
    </row>
    <row r="77" spans="1:16" ht="16.5">
      <c r="A77" s="12" t="s">
        <v>1312</v>
      </c>
      <c r="B77" s="91" t="s">
        <v>1304</v>
      </c>
      <c r="C77" s="91"/>
      <c r="D77" s="91"/>
      <c r="E77" s="91"/>
      <c r="F77" s="91"/>
      <c r="G77" s="91"/>
      <c r="H77" s="91"/>
      <c r="I77" s="91"/>
      <c r="J77" s="91"/>
      <c r="K77" s="91"/>
      <c r="L77" s="91"/>
      <c r="M77" s="91"/>
      <c r="N77" s="91"/>
      <c r="O77" s="91"/>
      <c r="P77" s="92"/>
    </row>
    <row r="78" spans="1:16" ht="66">
      <c r="A78" s="5" t="s">
        <v>1375</v>
      </c>
      <c r="B78" s="1" t="s">
        <v>1376</v>
      </c>
      <c r="C78" s="1" t="s">
        <v>1377</v>
      </c>
      <c r="D78" s="1" t="s">
        <v>1378</v>
      </c>
      <c r="E78" s="1" t="s">
        <v>619</v>
      </c>
      <c r="F78" s="1" t="s">
        <v>1374</v>
      </c>
      <c r="G78" s="1" t="s">
        <v>620</v>
      </c>
      <c r="H78" s="1" t="s">
        <v>621</v>
      </c>
      <c r="I78" s="1" t="s">
        <v>622</v>
      </c>
      <c r="J78" s="11"/>
      <c r="K78" s="11"/>
      <c r="L78" s="11"/>
      <c r="M78" s="52" t="s">
        <v>1316</v>
      </c>
      <c r="N78" s="4" t="s">
        <v>1317</v>
      </c>
      <c r="O78" s="4" t="s">
        <v>1318</v>
      </c>
      <c r="P78" s="55" t="s">
        <v>1319</v>
      </c>
    </row>
    <row r="79" spans="1:16" ht="66.75" customHeight="1">
      <c r="A79" s="86" t="s">
        <v>1387</v>
      </c>
      <c r="B79" s="13">
        <v>5007</v>
      </c>
      <c r="C79" s="16"/>
      <c r="D79" s="16"/>
      <c r="E79" s="16"/>
      <c r="F79" s="16"/>
      <c r="G79" s="16"/>
      <c r="H79" s="16"/>
      <c r="I79" s="16"/>
      <c r="J79" s="11"/>
      <c r="K79" s="11"/>
      <c r="L79" s="11"/>
      <c r="M79" s="15" t="s">
        <v>1359</v>
      </c>
      <c r="N79" s="89" t="s">
        <v>472</v>
      </c>
      <c r="O79" s="88" t="s">
        <v>473</v>
      </c>
      <c r="P79" s="90" t="s">
        <v>474</v>
      </c>
    </row>
    <row r="80" spans="1:17" ht="140.25" customHeight="1">
      <c r="A80" s="12" t="s">
        <v>475</v>
      </c>
      <c r="B80" s="13">
        <v>5000</v>
      </c>
      <c r="C80" s="19"/>
      <c r="D80" s="19"/>
      <c r="E80" s="14"/>
      <c r="F80" s="14">
        <v>70000</v>
      </c>
      <c r="G80" s="27" t="s">
        <v>476</v>
      </c>
      <c r="H80" s="15" t="s">
        <v>477</v>
      </c>
      <c r="I80" s="21" t="s">
        <v>478</v>
      </c>
      <c r="J80" s="83">
        <f>E80/3487600</f>
        <v>0</v>
      </c>
      <c r="K80" s="83"/>
      <c r="L80" s="83">
        <f>E80/247000</f>
        <v>0</v>
      </c>
      <c r="M80" s="23" t="s">
        <v>479</v>
      </c>
      <c r="N80" s="11" t="s">
        <v>480</v>
      </c>
      <c r="O80" s="11" t="s">
        <v>481</v>
      </c>
      <c r="P80" s="51" t="s">
        <v>482</v>
      </c>
      <c r="Q80" s="9">
        <v>5000</v>
      </c>
    </row>
    <row r="81" spans="1:17" ht="85.5">
      <c r="A81" s="12" t="s">
        <v>475</v>
      </c>
      <c r="B81" s="13">
        <v>3775</v>
      </c>
      <c r="C81" s="19"/>
      <c r="D81" s="19"/>
      <c r="E81" s="14"/>
      <c r="F81" s="14"/>
      <c r="G81" s="27"/>
      <c r="H81" s="15"/>
      <c r="I81" s="21"/>
      <c r="J81" s="83"/>
      <c r="K81" s="83"/>
      <c r="L81" s="83"/>
      <c r="M81" s="15" t="s">
        <v>483</v>
      </c>
      <c r="N81" s="11" t="s">
        <v>484</v>
      </c>
      <c r="O81" s="11" t="s">
        <v>485</v>
      </c>
      <c r="P81" s="51" t="s">
        <v>486</v>
      </c>
      <c r="Q81" s="9">
        <v>3780</v>
      </c>
    </row>
    <row r="82" spans="1:18" ht="128.25">
      <c r="A82" s="12" t="s">
        <v>475</v>
      </c>
      <c r="B82" s="13"/>
      <c r="C82" s="19"/>
      <c r="D82" s="19"/>
      <c r="E82" s="14">
        <v>10000</v>
      </c>
      <c r="F82" s="14"/>
      <c r="G82" s="27"/>
      <c r="H82" s="15"/>
      <c r="I82" s="21"/>
      <c r="J82" s="83"/>
      <c r="K82" s="83"/>
      <c r="L82" s="83"/>
      <c r="M82" s="15" t="s">
        <v>487</v>
      </c>
      <c r="N82" s="11" t="s">
        <v>488</v>
      </c>
      <c r="O82" s="11" t="s">
        <v>489</v>
      </c>
      <c r="P82" s="51" t="s">
        <v>490</v>
      </c>
      <c r="R82" s="9">
        <v>10000</v>
      </c>
    </row>
    <row r="83" spans="1:17" ht="199.5">
      <c r="A83" s="12" t="s">
        <v>475</v>
      </c>
      <c r="B83" s="13">
        <v>5000</v>
      </c>
      <c r="C83" s="19"/>
      <c r="D83" s="19"/>
      <c r="E83" s="14"/>
      <c r="F83" s="14"/>
      <c r="G83" s="27"/>
      <c r="H83" s="15"/>
      <c r="I83" s="21"/>
      <c r="J83" s="83"/>
      <c r="K83" s="83"/>
      <c r="L83" s="83"/>
      <c r="M83" s="15" t="s">
        <v>491</v>
      </c>
      <c r="N83" s="11" t="s">
        <v>492</v>
      </c>
      <c r="O83" s="11" t="s">
        <v>493</v>
      </c>
      <c r="P83" s="51" t="s">
        <v>494</v>
      </c>
      <c r="Q83" s="9">
        <v>5000</v>
      </c>
    </row>
    <row r="84" spans="1:18" ht="66">
      <c r="A84" s="12" t="s">
        <v>475</v>
      </c>
      <c r="B84" s="13"/>
      <c r="C84" s="19"/>
      <c r="D84" s="19"/>
      <c r="E84" s="14">
        <v>10000</v>
      </c>
      <c r="F84" s="14"/>
      <c r="G84" s="27"/>
      <c r="H84" s="15"/>
      <c r="I84" s="21"/>
      <c r="J84" s="83"/>
      <c r="K84" s="83"/>
      <c r="L84" s="83"/>
      <c r="M84" s="15" t="s">
        <v>495</v>
      </c>
      <c r="N84" s="11" t="s">
        <v>496</v>
      </c>
      <c r="O84" s="11" t="s">
        <v>497</v>
      </c>
      <c r="P84" s="51"/>
      <c r="R84" s="9">
        <v>10000</v>
      </c>
    </row>
    <row r="85" spans="1:16" ht="199.5">
      <c r="A85" s="12" t="s">
        <v>475</v>
      </c>
      <c r="B85" s="13">
        <v>6218</v>
      </c>
      <c r="C85" s="19">
        <v>300</v>
      </c>
      <c r="D85" s="19">
        <v>3000</v>
      </c>
      <c r="E85" s="14">
        <v>5000</v>
      </c>
      <c r="F85" s="14"/>
      <c r="G85" s="27"/>
      <c r="H85" s="15"/>
      <c r="I85" s="21"/>
      <c r="J85" s="83"/>
      <c r="K85" s="83"/>
      <c r="L85" s="83"/>
      <c r="M85" s="15" t="s">
        <v>498</v>
      </c>
      <c r="N85" s="11" t="s">
        <v>499</v>
      </c>
      <c r="O85" s="11" t="s">
        <v>500</v>
      </c>
      <c r="P85" s="51" t="s">
        <v>501</v>
      </c>
    </row>
    <row r="86" spans="1:18" ht="199.5">
      <c r="A86" s="12" t="s">
        <v>475</v>
      </c>
      <c r="B86" s="13">
        <v>5000</v>
      </c>
      <c r="C86" s="19"/>
      <c r="D86" s="13">
        <f>SUM(D78:D85)</f>
        <v>3000</v>
      </c>
      <c r="E86" s="14">
        <v>15000</v>
      </c>
      <c r="F86" s="14"/>
      <c r="G86" s="27"/>
      <c r="H86" s="15"/>
      <c r="I86" s="21"/>
      <c r="J86" s="83"/>
      <c r="K86" s="83"/>
      <c r="L86" s="83"/>
      <c r="M86" s="15" t="s">
        <v>502</v>
      </c>
      <c r="N86" s="11" t="s">
        <v>503</v>
      </c>
      <c r="O86" s="11" t="s">
        <v>504</v>
      </c>
      <c r="P86" s="51" t="s">
        <v>505</v>
      </c>
      <c r="Q86" s="9">
        <v>5000</v>
      </c>
      <c r="R86" s="9">
        <v>15000</v>
      </c>
    </row>
    <row r="87" spans="1:18" ht="85.5">
      <c r="A87" s="12" t="s">
        <v>506</v>
      </c>
      <c r="B87" s="13">
        <v>15000</v>
      </c>
      <c r="C87" s="11"/>
      <c r="D87" s="11"/>
      <c r="E87" s="14">
        <v>15000</v>
      </c>
      <c r="F87" s="28">
        <v>30000</v>
      </c>
      <c r="G87" s="15" t="s">
        <v>507</v>
      </c>
      <c r="H87" s="15" t="s">
        <v>508</v>
      </c>
      <c r="I87" s="21" t="s">
        <v>509</v>
      </c>
      <c r="J87" s="83">
        <f>E87/3487600</f>
        <v>0.004300951944030278</v>
      </c>
      <c r="K87" s="83"/>
      <c r="L87" s="83">
        <f>E87/247000</f>
        <v>0.06072874493927125</v>
      </c>
      <c r="M87" s="23" t="s">
        <v>510</v>
      </c>
      <c r="N87" s="11" t="s">
        <v>511</v>
      </c>
      <c r="O87" s="11" t="s">
        <v>512</v>
      </c>
      <c r="P87" s="51" t="s">
        <v>513</v>
      </c>
      <c r="Q87" s="9">
        <v>15000</v>
      </c>
      <c r="R87" s="9">
        <v>15000</v>
      </c>
    </row>
    <row r="88" spans="1:16" ht="16.5">
      <c r="A88" s="7" t="s">
        <v>1312</v>
      </c>
      <c r="B88" s="25">
        <f>SUM(B79:B87)</f>
        <v>45000</v>
      </c>
      <c r="C88" s="25">
        <f>SUM(C80:C87)</f>
        <v>300</v>
      </c>
      <c r="D88" s="25">
        <f>SUM(D80:D87)</f>
        <v>6000</v>
      </c>
      <c r="E88" s="25">
        <f>SUM(E79:E87)</f>
        <v>55000</v>
      </c>
      <c r="F88" s="26">
        <f>SUM(F86:F87)</f>
        <v>30000</v>
      </c>
      <c r="G88" s="15"/>
      <c r="H88" s="15"/>
      <c r="I88" s="21"/>
      <c r="J88" s="17"/>
      <c r="K88" s="17"/>
      <c r="L88" s="17"/>
      <c r="M88" s="23"/>
      <c r="N88" s="11"/>
      <c r="O88" s="11"/>
      <c r="P88" s="51"/>
    </row>
    <row r="89" spans="1:16" ht="17.25" thickBot="1">
      <c r="A89" s="71" t="s">
        <v>284</v>
      </c>
      <c r="B89" s="58">
        <f>B74+B88</f>
        <v>148000</v>
      </c>
      <c r="C89" s="58">
        <f>C74+C88</f>
        <v>300</v>
      </c>
      <c r="D89" s="58">
        <f>D74+D88</f>
        <v>63000</v>
      </c>
      <c r="E89" s="58">
        <f>E74+E88</f>
        <v>246979</v>
      </c>
      <c r="F89" s="59">
        <f>F74+F88</f>
        <v>335000</v>
      </c>
      <c r="G89" s="60"/>
      <c r="H89" s="60"/>
      <c r="I89" s="72"/>
      <c r="J89" s="47"/>
      <c r="K89" s="47">
        <f>E89/3487600</f>
        <v>0.07081632067897695</v>
      </c>
      <c r="L89" s="47"/>
      <c r="M89" s="53"/>
      <c r="N89" s="46"/>
      <c r="O89" s="46"/>
      <c r="P89" s="56"/>
    </row>
    <row r="90" spans="1:16" ht="16.5">
      <c r="A90" s="57" t="s">
        <v>283</v>
      </c>
      <c r="B90" s="95" t="s">
        <v>131</v>
      </c>
      <c r="C90" s="95"/>
      <c r="D90" s="95"/>
      <c r="E90" s="95"/>
      <c r="F90" s="95"/>
      <c r="G90" s="95"/>
      <c r="H90" s="95"/>
      <c r="I90" s="95"/>
      <c r="J90" s="95"/>
      <c r="K90" s="95"/>
      <c r="L90" s="95"/>
      <c r="M90" s="95"/>
      <c r="N90" s="95"/>
      <c r="O90" s="95"/>
      <c r="P90" s="96"/>
    </row>
    <row r="91" spans="1:16" ht="16.5">
      <c r="A91" s="10" t="s">
        <v>1310</v>
      </c>
      <c r="B91" s="91" t="s">
        <v>1305</v>
      </c>
      <c r="C91" s="91"/>
      <c r="D91" s="91"/>
      <c r="E91" s="91"/>
      <c r="F91" s="91"/>
      <c r="G91" s="91"/>
      <c r="H91" s="91"/>
      <c r="I91" s="91"/>
      <c r="J91" s="91"/>
      <c r="K91" s="91"/>
      <c r="L91" s="91"/>
      <c r="M91" s="91"/>
      <c r="N91" s="91"/>
      <c r="O91" s="91"/>
      <c r="P91" s="92"/>
    </row>
    <row r="92" spans="1:16" ht="16.5">
      <c r="A92" s="10" t="s">
        <v>285</v>
      </c>
      <c r="B92" s="91" t="s">
        <v>1306</v>
      </c>
      <c r="C92" s="91"/>
      <c r="D92" s="91"/>
      <c r="E92" s="91"/>
      <c r="F92" s="91"/>
      <c r="G92" s="91"/>
      <c r="H92" s="91"/>
      <c r="I92" s="91"/>
      <c r="J92" s="91"/>
      <c r="K92" s="91"/>
      <c r="L92" s="91"/>
      <c r="M92" s="91"/>
      <c r="N92" s="91"/>
      <c r="O92" s="91"/>
      <c r="P92" s="92"/>
    </row>
    <row r="93" spans="1:16" ht="66">
      <c r="A93" s="5" t="s">
        <v>1375</v>
      </c>
      <c r="B93" s="1" t="s">
        <v>1376</v>
      </c>
      <c r="C93" s="1" t="s">
        <v>1377</v>
      </c>
      <c r="D93" s="1" t="s">
        <v>1378</v>
      </c>
      <c r="E93" s="1" t="s">
        <v>619</v>
      </c>
      <c r="F93" s="1" t="s">
        <v>1374</v>
      </c>
      <c r="G93" s="1" t="s">
        <v>620</v>
      </c>
      <c r="H93" s="1" t="s">
        <v>621</v>
      </c>
      <c r="I93" s="1" t="s">
        <v>622</v>
      </c>
      <c r="J93" s="17"/>
      <c r="K93" s="17"/>
      <c r="L93" s="17"/>
      <c r="M93" s="23"/>
      <c r="N93" s="11"/>
      <c r="O93" s="11"/>
      <c r="P93" s="51"/>
    </row>
    <row r="94" spans="1:17" ht="71.25">
      <c r="A94" s="12" t="s">
        <v>1566</v>
      </c>
      <c r="B94" s="13">
        <v>35180</v>
      </c>
      <c r="C94" s="13"/>
      <c r="D94" s="13">
        <v>24900</v>
      </c>
      <c r="E94" s="13"/>
      <c r="F94" s="28">
        <v>70000</v>
      </c>
      <c r="G94" s="20" t="s">
        <v>293</v>
      </c>
      <c r="H94" s="15" t="s">
        <v>738</v>
      </c>
      <c r="I94" s="16" t="s">
        <v>635</v>
      </c>
      <c r="J94" s="83"/>
      <c r="K94" s="83"/>
      <c r="L94" s="83"/>
      <c r="M94" s="23" t="s">
        <v>514</v>
      </c>
      <c r="N94" s="11" t="s">
        <v>515</v>
      </c>
      <c r="O94" s="11" t="s">
        <v>516</v>
      </c>
      <c r="P94" s="51" t="s">
        <v>517</v>
      </c>
      <c r="Q94" s="9">
        <v>35000</v>
      </c>
    </row>
    <row r="95" spans="1:17" ht="71.25">
      <c r="A95" s="12" t="s">
        <v>1566</v>
      </c>
      <c r="B95" s="13">
        <v>34820</v>
      </c>
      <c r="C95" s="13"/>
      <c r="D95" s="13">
        <v>23700</v>
      </c>
      <c r="E95" s="13"/>
      <c r="F95" s="28"/>
      <c r="G95" s="20"/>
      <c r="H95" s="15"/>
      <c r="I95" s="16"/>
      <c r="J95" s="83"/>
      <c r="K95" s="83"/>
      <c r="L95" s="83"/>
      <c r="M95" s="23" t="s">
        <v>518</v>
      </c>
      <c r="N95" s="11" t="s">
        <v>515</v>
      </c>
      <c r="O95" s="11" t="s">
        <v>519</v>
      </c>
      <c r="P95" s="51" t="s">
        <v>520</v>
      </c>
      <c r="Q95" s="9">
        <v>35000</v>
      </c>
    </row>
    <row r="96" spans="1:18" ht="114">
      <c r="A96" s="12" t="s">
        <v>1320</v>
      </c>
      <c r="B96" s="13">
        <v>12040</v>
      </c>
      <c r="C96" s="13"/>
      <c r="D96" s="13">
        <v>4040</v>
      </c>
      <c r="E96" s="13">
        <v>17960</v>
      </c>
      <c r="F96" s="28">
        <v>120000</v>
      </c>
      <c r="G96" s="20" t="s">
        <v>739</v>
      </c>
      <c r="H96" s="15" t="s">
        <v>740</v>
      </c>
      <c r="I96" s="29" t="s">
        <v>741</v>
      </c>
      <c r="J96" s="83">
        <f>E96/3487600</f>
        <v>0.005149673127652254</v>
      </c>
      <c r="K96" s="83"/>
      <c r="L96" s="83">
        <f>E96/280000</f>
        <v>0.06414285714285714</v>
      </c>
      <c r="M96" s="23" t="s">
        <v>521</v>
      </c>
      <c r="N96" s="11" t="s">
        <v>522</v>
      </c>
      <c r="O96" s="11" t="s">
        <v>523</v>
      </c>
      <c r="P96" s="51" t="s">
        <v>524</v>
      </c>
      <c r="Q96" s="9">
        <v>12000</v>
      </c>
      <c r="R96" s="9">
        <v>18000</v>
      </c>
    </row>
    <row r="97" spans="1:17" ht="114">
      <c r="A97" s="12" t="s">
        <v>1320</v>
      </c>
      <c r="B97" s="13">
        <v>30000</v>
      </c>
      <c r="C97" s="13"/>
      <c r="D97" s="13">
        <v>13000</v>
      </c>
      <c r="E97" s="13"/>
      <c r="F97" s="28"/>
      <c r="G97" s="20"/>
      <c r="H97" s="15"/>
      <c r="I97" s="29"/>
      <c r="J97" s="83"/>
      <c r="K97" s="83"/>
      <c r="L97" s="83"/>
      <c r="M97" s="23" t="s">
        <v>525</v>
      </c>
      <c r="N97" s="11" t="s">
        <v>1646</v>
      </c>
      <c r="O97" s="11" t="s">
        <v>1645</v>
      </c>
      <c r="P97" s="51" t="s">
        <v>1644</v>
      </c>
      <c r="Q97" s="9">
        <v>30000</v>
      </c>
    </row>
    <row r="98" spans="1:18" ht="128.25">
      <c r="A98" s="12" t="s">
        <v>1320</v>
      </c>
      <c r="B98" s="13"/>
      <c r="C98" s="13"/>
      <c r="D98" s="13"/>
      <c r="E98" s="13">
        <v>30000</v>
      </c>
      <c r="F98" s="28"/>
      <c r="G98" s="20"/>
      <c r="H98" s="15"/>
      <c r="I98" s="29"/>
      <c r="J98" s="83"/>
      <c r="K98" s="83"/>
      <c r="L98" s="83"/>
      <c r="M98" s="23" t="s">
        <v>467</v>
      </c>
      <c r="N98" s="11" t="s">
        <v>526</v>
      </c>
      <c r="O98" s="11" t="s">
        <v>1342</v>
      </c>
      <c r="P98" s="51" t="s">
        <v>1343</v>
      </c>
      <c r="R98" s="9">
        <v>30000</v>
      </c>
    </row>
    <row r="99" spans="1:18" ht="90.75" customHeight="1">
      <c r="A99" s="12" t="s">
        <v>1320</v>
      </c>
      <c r="B99" s="13">
        <v>17960</v>
      </c>
      <c r="C99" s="13"/>
      <c r="D99" s="13"/>
      <c r="E99" s="13">
        <v>12040</v>
      </c>
      <c r="F99" s="28"/>
      <c r="G99" s="20"/>
      <c r="H99" s="15"/>
      <c r="I99" s="29"/>
      <c r="J99" s="83"/>
      <c r="K99" s="83"/>
      <c r="L99" s="83"/>
      <c r="M99" s="23" t="s">
        <v>527</v>
      </c>
      <c r="N99" s="11" t="s">
        <v>528</v>
      </c>
      <c r="O99" s="11" t="s">
        <v>529</v>
      </c>
      <c r="P99" s="51" t="s">
        <v>530</v>
      </c>
      <c r="Q99" s="9">
        <v>17960</v>
      </c>
      <c r="R99" s="9">
        <v>12040</v>
      </c>
    </row>
    <row r="100" spans="1:18" ht="71.25">
      <c r="A100" s="12" t="s">
        <v>1567</v>
      </c>
      <c r="B100" s="13"/>
      <c r="C100" s="11"/>
      <c r="D100" s="11"/>
      <c r="E100" s="13">
        <v>27983</v>
      </c>
      <c r="F100" s="28">
        <v>100000</v>
      </c>
      <c r="G100" s="15" t="s">
        <v>742</v>
      </c>
      <c r="H100" s="24" t="s">
        <v>634</v>
      </c>
      <c r="I100" s="16" t="s">
        <v>633</v>
      </c>
      <c r="J100" s="83">
        <f>E100/3487600</f>
        <v>0.008023569216653285</v>
      </c>
      <c r="K100" s="83"/>
      <c r="L100" s="83">
        <f>E100/280000</f>
        <v>0.09993928571428572</v>
      </c>
      <c r="M100" s="23" t="s">
        <v>1114</v>
      </c>
      <c r="N100" s="11" t="s">
        <v>1221</v>
      </c>
      <c r="O100" s="11" t="s">
        <v>1220</v>
      </c>
      <c r="P100" s="51" t="s">
        <v>1219</v>
      </c>
      <c r="R100" s="9">
        <v>28000</v>
      </c>
    </row>
    <row r="101" spans="1:18" ht="71.25">
      <c r="A101" s="12" t="s">
        <v>1567</v>
      </c>
      <c r="B101" s="13"/>
      <c r="C101" s="11"/>
      <c r="D101" s="11"/>
      <c r="E101" s="13">
        <v>18046</v>
      </c>
      <c r="F101" s="28"/>
      <c r="G101" s="15"/>
      <c r="H101" s="24"/>
      <c r="I101" s="16"/>
      <c r="J101" s="83"/>
      <c r="K101" s="83"/>
      <c r="L101" s="83"/>
      <c r="M101" s="23" t="s">
        <v>1113</v>
      </c>
      <c r="N101" s="11" t="s">
        <v>1609</v>
      </c>
      <c r="O101" s="11" t="s">
        <v>1610</v>
      </c>
      <c r="P101" s="51" t="s">
        <v>1612</v>
      </c>
      <c r="R101" s="9">
        <v>18000</v>
      </c>
    </row>
    <row r="102" spans="1:18" ht="85.5">
      <c r="A102" s="12" t="s">
        <v>1567</v>
      </c>
      <c r="B102" s="13"/>
      <c r="C102" s="11"/>
      <c r="D102" s="11"/>
      <c r="E102" s="13">
        <v>30135</v>
      </c>
      <c r="F102" s="28"/>
      <c r="G102" s="15"/>
      <c r="H102" s="24"/>
      <c r="I102" s="16"/>
      <c r="J102" s="83"/>
      <c r="K102" s="83"/>
      <c r="L102" s="83"/>
      <c r="M102" s="23" t="s">
        <v>1242</v>
      </c>
      <c r="N102" s="11" t="s">
        <v>531</v>
      </c>
      <c r="O102" s="11" t="s">
        <v>532</v>
      </c>
      <c r="P102" s="51" t="s">
        <v>533</v>
      </c>
      <c r="R102" s="9">
        <v>30000</v>
      </c>
    </row>
    <row r="103" spans="1:18" ht="128.25">
      <c r="A103" s="12" t="s">
        <v>1567</v>
      </c>
      <c r="B103" s="13"/>
      <c r="C103" s="11"/>
      <c r="D103" s="11"/>
      <c r="E103" s="13">
        <v>23848</v>
      </c>
      <c r="F103" s="28"/>
      <c r="G103" s="15"/>
      <c r="H103" s="24"/>
      <c r="I103" s="16"/>
      <c r="J103" s="83"/>
      <c r="K103" s="83"/>
      <c r="L103" s="83"/>
      <c r="M103" s="23" t="s">
        <v>534</v>
      </c>
      <c r="N103" s="11" t="s">
        <v>535</v>
      </c>
      <c r="O103" s="11" t="s">
        <v>536</v>
      </c>
      <c r="P103" s="51" t="s">
        <v>537</v>
      </c>
      <c r="R103" s="9">
        <v>23848</v>
      </c>
    </row>
    <row r="104" spans="1:18" ht="114">
      <c r="A104" s="12" t="s">
        <v>1568</v>
      </c>
      <c r="B104" s="13"/>
      <c r="C104" s="11"/>
      <c r="D104" s="11"/>
      <c r="E104" s="13">
        <v>11319</v>
      </c>
      <c r="F104" s="28">
        <v>40000</v>
      </c>
      <c r="G104" s="15" t="s">
        <v>743</v>
      </c>
      <c r="H104" s="24" t="s">
        <v>634</v>
      </c>
      <c r="I104" s="16" t="s">
        <v>633</v>
      </c>
      <c r="J104" s="83">
        <f>E104/3487600</f>
        <v>0.003245498336965248</v>
      </c>
      <c r="K104" s="83"/>
      <c r="L104" s="83">
        <f>E104/280000</f>
        <v>0.040425</v>
      </c>
      <c r="M104" s="23" t="s">
        <v>1238</v>
      </c>
      <c r="N104" s="11" t="s">
        <v>538</v>
      </c>
      <c r="O104" s="11" t="s">
        <v>539</v>
      </c>
      <c r="P104" s="51" t="s">
        <v>540</v>
      </c>
      <c r="R104" s="9">
        <v>10000</v>
      </c>
    </row>
    <row r="105" spans="1:18" ht="114">
      <c r="A105" s="12" t="s">
        <v>1568</v>
      </c>
      <c r="B105" s="13"/>
      <c r="C105" s="11"/>
      <c r="D105" s="11"/>
      <c r="E105" s="13">
        <v>8690</v>
      </c>
      <c r="F105" s="28"/>
      <c r="G105" s="15"/>
      <c r="H105" s="24"/>
      <c r="I105" s="16"/>
      <c r="J105" s="83"/>
      <c r="K105" s="83"/>
      <c r="L105" s="83"/>
      <c r="M105" s="23" t="s">
        <v>541</v>
      </c>
      <c r="N105" s="11" t="s">
        <v>542</v>
      </c>
      <c r="O105" s="11" t="s">
        <v>543</v>
      </c>
      <c r="P105" s="51" t="s">
        <v>544</v>
      </c>
      <c r="R105" s="9">
        <v>9000</v>
      </c>
    </row>
    <row r="106" spans="1:16" ht="99.75">
      <c r="A106" s="12" t="s">
        <v>1568</v>
      </c>
      <c r="B106" s="13">
        <v>10002</v>
      </c>
      <c r="C106" s="11"/>
      <c r="D106" s="13">
        <v>5000</v>
      </c>
      <c r="E106" s="13"/>
      <c r="F106" s="28"/>
      <c r="G106" s="15"/>
      <c r="H106" s="24"/>
      <c r="I106" s="16"/>
      <c r="J106" s="83"/>
      <c r="K106" s="83"/>
      <c r="L106" s="83"/>
      <c r="M106" s="23" t="s">
        <v>545</v>
      </c>
      <c r="N106" s="11" t="s">
        <v>546</v>
      </c>
      <c r="O106" s="11" t="s">
        <v>547</v>
      </c>
      <c r="P106" s="51" t="s">
        <v>548</v>
      </c>
    </row>
    <row r="107" spans="1:16" ht="85.5">
      <c r="A107" s="12" t="s">
        <v>1568</v>
      </c>
      <c r="B107" s="13">
        <v>9998</v>
      </c>
      <c r="C107" s="11"/>
      <c r="D107" s="11"/>
      <c r="E107" s="13"/>
      <c r="F107" s="28"/>
      <c r="G107" s="15"/>
      <c r="H107" s="24"/>
      <c r="I107" s="16"/>
      <c r="J107" s="83"/>
      <c r="K107" s="83"/>
      <c r="L107" s="83"/>
      <c r="M107" s="23" t="s">
        <v>549</v>
      </c>
      <c r="N107" s="11" t="s">
        <v>550</v>
      </c>
      <c r="O107" s="11" t="s">
        <v>551</v>
      </c>
      <c r="P107" s="51" t="s">
        <v>552</v>
      </c>
    </row>
    <row r="108" spans="1:16" ht="16.5">
      <c r="A108" s="7" t="s">
        <v>285</v>
      </c>
      <c r="B108" s="25">
        <f>SUM(B94:B107)</f>
        <v>150000</v>
      </c>
      <c r="C108" s="25">
        <f>SUM(C95:C105)</f>
        <v>0</v>
      </c>
      <c r="D108" s="25">
        <f>SUM(D94:D107)</f>
        <v>70640</v>
      </c>
      <c r="E108" s="25">
        <f>SUM(E94:E107)</f>
        <v>180021</v>
      </c>
      <c r="F108" s="26">
        <f>SUM(F95:F105)</f>
        <v>260000</v>
      </c>
      <c r="G108" s="15"/>
      <c r="H108" s="24"/>
      <c r="I108" s="16"/>
      <c r="J108" s="17"/>
      <c r="K108" s="17"/>
      <c r="L108" s="17"/>
      <c r="M108" s="23"/>
      <c r="N108" s="11"/>
      <c r="O108" s="11"/>
      <c r="P108" s="51"/>
    </row>
    <row r="109" spans="1:16" ht="16.5">
      <c r="A109" s="30" t="s">
        <v>283</v>
      </c>
      <c r="B109" s="91" t="s">
        <v>131</v>
      </c>
      <c r="C109" s="91"/>
      <c r="D109" s="91"/>
      <c r="E109" s="91"/>
      <c r="F109" s="91"/>
      <c r="G109" s="91"/>
      <c r="H109" s="91"/>
      <c r="I109" s="91"/>
      <c r="J109" s="91"/>
      <c r="K109" s="91"/>
      <c r="L109" s="91"/>
      <c r="M109" s="91"/>
      <c r="N109" s="91"/>
      <c r="O109" s="91"/>
      <c r="P109" s="92"/>
    </row>
    <row r="110" spans="1:16" ht="16.5">
      <c r="A110" s="10" t="s">
        <v>1310</v>
      </c>
      <c r="B110" s="91" t="s">
        <v>1305</v>
      </c>
      <c r="C110" s="91"/>
      <c r="D110" s="91"/>
      <c r="E110" s="91"/>
      <c r="F110" s="91"/>
      <c r="G110" s="91"/>
      <c r="H110" s="91"/>
      <c r="I110" s="91"/>
      <c r="J110" s="91"/>
      <c r="K110" s="91"/>
      <c r="L110" s="91"/>
      <c r="M110" s="91"/>
      <c r="N110" s="91"/>
      <c r="O110" s="91"/>
      <c r="P110" s="92"/>
    </row>
    <row r="111" spans="1:16" ht="16.5">
      <c r="A111" s="10" t="s">
        <v>1313</v>
      </c>
      <c r="B111" s="91" t="s">
        <v>132</v>
      </c>
      <c r="C111" s="91"/>
      <c r="D111" s="91"/>
      <c r="E111" s="91"/>
      <c r="F111" s="91"/>
      <c r="G111" s="91"/>
      <c r="H111" s="91"/>
      <c r="I111" s="91" t="s">
        <v>636</v>
      </c>
      <c r="J111" s="91"/>
      <c r="K111" s="91"/>
      <c r="L111" s="91"/>
      <c r="M111" s="91"/>
      <c r="N111" s="91"/>
      <c r="O111" s="91"/>
      <c r="P111" s="92"/>
    </row>
    <row r="112" spans="1:16" ht="66">
      <c r="A112" s="5" t="s">
        <v>1375</v>
      </c>
      <c r="B112" s="1" t="s">
        <v>1376</v>
      </c>
      <c r="C112" s="1" t="s">
        <v>1377</v>
      </c>
      <c r="D112" s="1" t="s">
        <v>1378</v>
      </c>
      <c r="E112" s="1" t="s">
        <v>619</v>
      </c>
      <c r="F112" s="1" t="s">
        <v>1374</v>
      </c>
      <c r="G112" s="1" t="s">
        <v>620</v>
      </c>
      <c r="H112" s="1" t="s">
        <v>621</v>
      </c>
      <c r="I112" s="1" t="s">
        <v>622</v>
      </c>
      <c r="J112" s="11"/>
      <c r="K112" s="11"/>
      <c r="L112" s="11"/>
      <c r="M112" s="52" t="s">
        <v>1316</v>
      </c>
      <c r="N112" s="4" t="s">
        <v>1317</v>
      </c>
      <c r="O112" s="4" t="s">
        <v>1318</v>
      </c>
      <c r="P112" s="55" t="s">
        <v>1319</v>
      </c>
    </row>
    <row r="113" spans="1:17" ht="57">
      <c r="A113" s="12" t="s">
        <v>1570</v>
      </c>
      <c r="B113" s="13">
        <v>11060</v>
      </c>
      <c r="C113" s="13"/>
      <c r="D113" s="13"/>
      <c r="E113" s="11"/>
      <c r="F113" s="28">
        <v>20000</v>
      </c>
      <c r="G113" s="15" t="s">
        <v>1569</v>
      </c>
      <c r="H113" s="31" t="s">
        <v>738</v>
      </c>
      <c r="I113" s="16" t="s">
        <v>636</v>
      </c>
      <c r="J113" s="83"/>
      <c r="K113" s="83"/>
      <c r="L113" s="83"/>
      <c r="M113" s="23" t="s">
        <v>1239</v>
      </c>
      <c r="N113" s="11" t="s">
        <v>1247</v>
      </c>
      <c r="O113" s="11" t="s">
        <v>1248</v>
      </c>
      <c r="P113" s="51" t="s">
        <v>1249</v>
      </c>
      <c r="Q113" s="9">
        <v>12140</v>
      </c>
    </row>
    <row r="114" spans="1:17" ht="57">
      <c r="A114" s="12" t="s">
        <v>1570</v>
      </c>
      <c r="B114" s="13">
        <v>8363</v>
      </c>
      <c r="C114" s="13"/>
      <c r="D114" s="13"/>
      <c r="E114" s="11"/>
      <c r="F114" s="28"/>
      <c r="G114" s="15"/>
      <c r="H114" s="31"/>
      <c r="I114" s="16"/>
      <c r="J114" s="83"/>
      <c r="K114" s="83"/>
      <c r="L114" s="83"/>
      <c r="M114" s="23" t="s">
        <v>1240</v>
      </c>
      <c r="N114" s="11" t="s">
        <v>1247</v>
      </c>
      <c r="O114" s="11" t="s">
        <v>553</v>
      </c>
      <c r="P114" s="51" t="s">
        <v>554</v>
      </c>
      <c r="Q114" s="9">
        <v>9226</v>
      </c>
    </row>
    <row r="115" spans="1:17" ht="49.5">
      <c r="A115" s="12" t="s">
        <v>1571</v>
      </c>
      <c r="B115" s="13">
        <v>5820</v>
      </c>
      <c r="C115" s="13"/>
      <c r="D115" s="13">
        <v>5820</v>
      </c>
      <c r="E115" s="13"/>
      <c r="F115" s="13">
        <v>40000</v>
      </c>
      <c r="G115" s="13" t="s">
        <v>294</v>
      </c>
      <c r="H115" s="31" t="s">
        <v>738</v>
      </c>
      <c r="I115" s="16" t="s">
        <v>636</v>
      </c>
      <c r="J115" s="83">
        <f>E115/3487600</f>
        <v>0</v>
      </c>
      <c r="K115" s="83"/>
      <c r="L115" s="83">
        <f>E115/280000</f>
        <v>0</v>
      </c>
      <c r="M115" s="23" t="s">
        <v>1401</v>
      </c>
      <c r="N115" s="11" t="s">
        <v>1448</v>
      </c>
      <c r="O115" s="79" t="s">
        <v>1000</v>
      </c>
      <c r="P115" s="51" t="s">
        <v>1447</v>
      </c>
      <c r="Q115" s="9">
        <v>6000</v>
      </c>
    </row>
    <row r="116" spans="1:17" ht="171">
      <c r="A116" s="12" t="s">
        <v>1571</v>
      </c>
      <c r="B116" s="13">
        <v>9360</v>
      </c>
      <c r="C116" s="13"/>
      <c r="D116" s="13"/>
      <c r="E116" s="13"/>
      <c r="F116" s="13"/>
      <c r="G116" s="13"/>
      <c r="H116" s="31"/>
      <c r="I116" s="16"/>
      <c r="J116" s="83"/>
      <c r="K116" s="83"/>
      <c r="L116" s="83"/>
      <c r="M116" s="23" t="s">
        <v>1241</v>
      </c>
      <c r="N116" s="11" t="s">
        <v>1001</v>
      </c>
      <c r="O116" s="11" t="s">
        <v>999</v>
      </c>
      <c r="P116" s="51" t="s">
        <v>1535</v>
      </c>
      <c r="Q116" s="9">
        <v>9200</v>
      </c>
    </row>
    <row r="117" spans="1:18" ht="142.5">
      <c r="A117" s="12" t="s">
        <v>1571</v>
      </c>
      <c r="B117" s="13"/>
      <c r="C117" s="13"/>
      <c r="D117" s="13"/>
      <c r="E117" s="13">
        <v>10467</v>
      </c>
      <c r="F117" s="13"/>
      <c r="G117" s="13"/>
      <c r="H117" s="31"/>
      <c r="I117" s="16"/>
      <c r="J117" s="83"/>
      <c r="K117" s="83"/>
      <c r="L117" s="83"/>
      <c r="M117" s="23" t="s">
        <v>1266</v>
      </c>
      <c r="N117" s="11" t="s">
        <v>1673</v>
      </c>
      <c r="O117" s="79" t="s">
        <v>1682</v>
      </c>
      <c r="P117" s="51" t="s">
        <v>1477</v>
      </c>
      <c r="R117" s="9">
        <v>11000</v>
      </c>
    </row>
    <row r="118" spans="1:17" ht="71.25">
      <c r="A118" s="12" t="s">
        <v>1571</v>
      </c>
      <c r="B118" s="13">
        <v>14027</v>
      </c>
      <c r="C118" s="13"/>
      <c r="D118" s="13">
        <v>1000</v>
      </c>
      <c r="E118" s="13"/>
      <c r="F118" s="13"/>
      <c r="G118" s="13"/>
      <c r="H118" s="31"/>
      <c r="I118" s="16"/>
      <c r="J118" s="83"/>
      <c r="K118" s="83"/>
      <c r="L118" s="83"/>
      <c r="M118" s="23" t="s">
        <v>468</v>
      </c>
      <c r="N118" s="11" t="s">
        <v>555</v>
      </c>
      <c r="O118" s="79" t="s">
        <v>556</v>
      </c>
      <c r="P118" s="51" t="s">
        <v>557</v>
      </c>
      <c r="Q118" s="9">
        <v>15000</v>
      </c>
    </row>
    <row r="119" spans="1:18" ht="114">
      <c r="A119" s="12" t="s">
        <v>1572</v>
      </c>
      <c r="B119" s="13"/>
      <c r="C119" s="11"/>
      <c r="D119" s="11"/>
      <c r="E119" s="13">
        <v>40010</v>
      </c>
      <c r="F119" s="28">
        <v>40000</v>
      </c>
      <c r="G119" s="15" t="s">
        <v>744</v>
      </c>
      <c r="H119" s="31" t="s">
        <v>745</v>
      </c>
      <c r="I119" s="16" t="s">
        <v>636</v>
      </c>
      <c r="J119" s="83">
        <f>E119/3487600</f>
        <v>0.011472072485376763</v>
      </c>
      <c r="K119" s="83"/>
      <c r="L119" s="83">
        <f>E119/280000</f>
        <v>0.14289285714285715</v>
      </c>
      <c r="M119" s="23" t="s">
        <v>469</v>
      </c>
      <c r="N119" s="11" t="s">
        <v>1674</v>
      </c>
      <c r="O119" s="11" t="s">
        <v>1672</v>
      </c>
      <c r="P119" s="51" t="s">
        <v>1671</v>
      </c>
      <c r="R119" s="9">
        <v>40000</v>
      </c>
    </row>
    <row r="120" spans="1:18" ht="114">
      <c r="A120" s="12" t="s">
        <v>1573</v>
      </c>
      <c r="B120" s="13">
        <v>10002</v>
      </c>
      <c r="C120" s="11"/>
      <c r="D120" s="11"/>
      <c r="E120" s="13">
        <v>10018</v>
      </c>
      <c r="F120" s="28">
        <v>20000</v>
      </c>
      <c r="G120" s="15" t="s">
        <v>746</v>
      </c>
      <c r="H120" s="31" t="s">
        <v>747</v>
      </c>
      <c r="I120" s="16" t="s">
        <v>636</v>
      </c>
      <c r="J120" s="83">
        <f>E120/3487600</f>
        <v>0.002872462438353022</v>
      </c>
      <c r="K120" s="83"/>
      <c r="L120" s="83">
        <f>E120/280000</f>
        <v>0.03577857142857143</v>
      </c>
      <c r="M120" s="23" t="s">
        <v>150</v>
      </c>
      <c r="N120" s="11" t="s">
        <v>149</v>
      </c>
      <c r="O120" s="11" t="s">
        <v>148</v>
      </c>
      <c r="P120" s="51" t="s">
        <v>147</v>
      </c>
      <c r="Q120" s="9">
        <v>10000</v>
      </c>
      <c r="R120" s="9">
        <v>10000</v>
      </c>
    </row>
    <row r="121" spans="1:18" ht="128.25">
      <c r="A121" s="12" t="s">
        <v>1574</v>
      </c>
      <c r="B121" s="13"/>
      <c r="C121" s="11"/>
      <c r="D121" s="11"/>
      <c r="E121" s="13">
        <v>32466</v>
      </c>
      <c r="F121" s="28">
        <v>40000</v>
      </c>
      <c r="G121" s="15" t="s">
        <v>748</v>
      </c>
      <c r="H121" s="31" t="s">
        <v>749</v>
      </c>
      <c r="I121" s="16" t="s">
        <v>636</v>
      </c>
      <c r="J121" s="83">
        <f>E121/3487600</f>
        <v>0.009308980387659135</v>
      </c>
      <c r="K121" s="83"/>
      <c r="L121" s="83">
        <f>E121/280000</f>
        <v>0.11595</v>
      </c>
      <c r="M121" s="23" t="s">
        <v>558</v>
      </c>
      <c r="N121" s="11" t="s">
        <v>559</v>
      </c>
      <c r="O121" s="11" t="s">
        <v>560</v>
      </c>
      <c r="P121" s="51" t="s">
        <v>1478</v>
      </c>
      <c r="R121" s="9">
        <v>32000</v>
      </c>
    </row>
    <row r="122" spans="1:16" ht="15.75" customHeight="1">
      <c r="A122" s="7" t="s">
        <v>1313</v>
      </c>
      <c r="B122" s="25">
        <f>SUM(B113:B121)</f>
        <v>58632</v>
      </c>
      <c r="C122" s="25">
        <f>SUM(C113:C121)</f>
        <v>0</v>
      </c>
      <c r="D122" s="25">
        <f>SUM(D113:D121)</f>
        <v>6820</v>
      </c>
      <c r="E122" s="25">
        <f>SUM(E113:E121)</f>
        <v>92961</v>
      </c>
      <c r="F122" s="26">
        <f>SUM(F114:F121)</f>
        <v>140000</v>
      </c>
      <c r="G122" s="15"/>
      <c r="H122" s="31"/>
      <c r="I122" s="16"/>
      <c r="J122" s="17"/>
      <c r="K122" s="17"/>
      <c r="L122" s="17"/>
      <c r="M122" s="23"/>
      <c r="N122" s="11"/>
      <c r="O122" s="11"/>
      <c r="P122" s="51"/>
    </row>
    <row r="123" spans="1:16" ht="15.75" customHeight="1" thickBot="1">
      <c r="A123" s="61" t="s">
        <v>1310</v>
      </c>
      <c r="B123" s="62">
        <f>B108+B122</f>
        <v>208632</v>
      </c>
      <c r="C123" s="62">
        <f>C108+C122</f>
        <v>0</v>
      </c>
      <c r="D123" s="62">
        <f>D108+D122</f>
        <v>77460</v>
      </c>
      <c r="E123" s="62">
        <f>E108+E122</f>
        <v>272982</v>
      </c>
      <c r="F123" s="63">
        <f>F108+F122</f>
        <v>400000</v>
      </c>
      <c r="G123" s="64"/>
      <c r="H123" s="73"/>
      <c r="I123" s="65"/>
      <c r="J123" s="66"/>
      <c r="K123" s="66">
        <f>E123/3487600</f>
        <v>0.07827216423901824</v>
      </c>
      <c r="L123" s="66"/>
      <c r="M123" s="67"/>
      <c r="N123" s="68"/>
      <c r="O123" s="68"/>
      <c r="P123" s="69"/>
    </row>
    <row r="124" spans="1:16" ht="16.5">
      <c r="A124" s="8" t="s">
        <v>283</v>
      </c>
      <c r="B124" s="93" t="s">
        <v>131</v>
      </c>
      <c r="C124" s="93"/>
      <c r="D124" s="93"/>
      <c r="E124" s="93"/>
      <c r="F124" s="93"/>
      <c r="G124" s="93"/>
      <c r="H124" s="93"/>
      <c r="I124" s="93"/>
      <c r="J124" s="93"/>
      <c r="K124" s="93"/>
      <c r="L124" s="93"/>
      <c r="M124" s="93"/>
      <c r="N124" s="93"/>
      <c r="O124" s="93"/>
      <c r="P124" s="94"/>
    </row>
    <row r="125" spans="1:16" ht="16.5">
      <c r="A125" s="10" t="s">
        <v>286</v>
      </c>
      <c r="B125" s="91" t="s">
        <v>1307</v>
      </c>
      <c r="C125" s="91"/>
      <c r="D125" s="91"/>
      <c r="E125" s="91"/>
      <c r="F125" s="91"/>
      <c r="G125" s="91"/>
      <c r="H125" s="91"/>
      <c r="I125" s="91"/>
      <c r="J125" s="91"/>
      <c r="K125" s="91"/>
      <c r="L125" s="91"/>
      <c r="M125" s="91"/>
      <c r="N125" s="91"/>
      <c r="O125" s="91"/>
      <c r="P125" s="92"/>
    </row>
    <row r="126" spans="1:16" ht="16.5">
      <c r="A126" s="10" t="s">
        <v>287</v>
      </c>
      <c r="B126" s="91" t="s">
        <v>1308</v>
      </c>
      <c r="C126" s="91"/>
      <c r="D126" s="91"/>
      <c r="E126" s="91"/>
      <c r="F126" s="91"/>
      <c r="G126" s="91"/>
      <c r="H126" s="91"/>
      <c r="I126" s="91"/>
      <c r="J126" s="91"/>
      <c r="K126" s="91"/>
      <c r="L126" s="91"/>
      <c r="M126" s="91"/>
      <c r="N126" s="91"/>
      <c r="O126" s="91"/>
      <c r="P126" s="92"/>
    </row>
    <row r="127" spans="1:16" ht="66">
      <c r="A127" s="5" t="s">
        <v>1375</v>
      </c>
      <c r="B127" s="1" t="s">
        <v>1376</v>
      </c>
      <c r="C127" s="1" t="s">
        <v>1377</v>
      </c>
      <c r="D127" s="1" t="s">
        <v>1378</v>
      </c>
      <c r="E127" s="1" t="s">
        <v>619</v>
      </c>
      <c r="F127" s="1" t="s">
        <v>1374</v>
      </c>
      <c r="G127" s="1" t="s">
        <v>620</v>
      </c>
      <c r="H127" s="1" t="s">
        <v>621</v>
      </c>
      <c r="I127" s="1" t="s">
        <v>622</v>
      </c>
      <c r="J127" s="11"/>
      <c r="K127" s="11"/>
      <c r="L127" s="11"/>
      <c r="M127" s="52" t="s">
        <v>1316</v>
      </c>
      <c r="N127" s="4" t="s">
        <v>1317</v>
      </c>
      <c r="O127" s="4" t="s">
        <v>1318</v>
      </c>
      <c r="P127" s="55" t="s">
        <v>1319</v>
      </c>
    </row>
    <row r="128" spans="1:18" ht="171">
      <c r="A128" s="12" t="s">
        <v>1585</v>
      </c>
      <c r="B128" s="13">
        <v>12400</v>
      </c>
      <c r="C128" s="11"/>
      <c r="D128" s="13"/>
      <c r="E128" s="13">
        <v>14993</v>
      </c>
      <c r="F128" s="14">
        <v>90000</v>
      </c>
      <c r="G128" s="15" t="s">
        <v>1226</v>
      </c>
      <c r="H128" s="31" t="s">
        <v>738</v>
      </c>
      <c r="I128" s="16" t="s">
        <v>636</v>
      </c>
      <c r="J128" s="83">
        <f>E128/3487600</f>
        <v>0.004298944833123064</v>
      </c>
      <c r="K128" s="83"/>
      <c r="L128" s="83">
        <f>E128/683000</f>
        <v>0.021951683748169838</v>
      </c>
      <c r="M128" s="23" t="s">
        <v>561</v>
      </c>
      <c r="N128" s="11" t="s">
        <v>562</v>
      </c>
      <c r="O128" s="11" t="s">
        <v>563</v>
      </c>
      <c r="P128" s="51" t="s">
        <v>564</v>
      </c>
      <c r="Q128" s="9">
        <v>10000</v>
      </c>
      <c r="R128" s="9">
        <v>16000</v>
      </c>
    </row>
    <row r="129" spans="1:18" ht="99.75">
      <c r="A129" s="12" t="s">
        <v>1585</v>
      </c>
      <c r="B129" s="13"/>
      <c r="C129" s="11"/>
      <c r="D129" s="13"/>
      <c r="E129" s="13">
        <v>10013</v>
      </c>
      <c r="F129" s="14"/>
      <c r="G129" s="15"/>
      <c r="H129" s="31"/>
      <c r="I129" s="16"/>
      <c r="J129" s="83"/>
      <c r="K129" s="83"/>
      <c r="L129" s="83"/>
      <c r="M129" s="23" t="s">
        <v>565</v>
      </c>
      <c r="N129" s="11" t="s">
        <v>566</v>
      </c>
      <c r="O129" s="11" t="s">
        <v>567</v>
      </c>
      <c r="P129" s="51" t="s">
        <v>568</v>
      </c>
      <c r="R129" s="9">
        <v>10000</v>
      </c>
    </row>
    <row r="130" spans="1:18" ht="91.5" customHeight="1">
      <c r="A130" s="12" t="s">
        <v>1585</v>
      </c>
      <c r="B130" s="13">
        <v>13560</v>
      </c>
      <c r="C130" s="11"/>
      <c r="D130" s="13">
        <v>2775</v>
      </c>
      <c r="E130" s="13">
        <v>37838</v>
      </c>
      <c r="F130" s="14"/>
      <c r="G130" s="15"/>
      <c r="H130" s="31"/>
      <c r="I130" s="16"/>
      <c r="J130" s="83"/>
      <c r="K130" s="83"/>
      <c r="L130" s="83"/>
      <c r="M130" s="23" t="s">
        <v>279</v>
      </c>
      <c r="N130" s="11" t="s">
        <v>569</v>
      </c>
      <c r="O130" s="11" t="s">
        <v>563</v>
      </c>
      <c r="P130" s="51" t="s">
        <v>570</v>
      </c>
      <c r="Q130" s="9">
        <v>15000</v>
      </c>
      <c r="R130" s="9">
        <v>35000</v>
      </c>
    </row>
    <row r="131" spans="1:16" ht="16.5">
      <c r="A131" s="7" t="s">
        <v>287</v>
      </c>
      <c r="B131" s="25">
        <f>SUM(B128:B130)</f>
        <v>25960</v>
      </c>
      <c r="C131" s="25">
        <f>SUM(C128:C130)</f>
        <v>0</v>
      </c>
      <c r="D131" s="25">
        <f>SUM(D128:D130)</f>
        <v>2775</v>
      </c>
      <c r="E131" s="25">
        <f>SUM(E128:E130)</f>
        <v>62844</v>
      </c>
      <c r="F131" s="26">
        <f>SUM(F129)</f>
        <v>0</v>
      </c>
      <c r="G131" s="15"/>
      <c r="H131" s="31"/>
      <c r="I131" s="16"/>
      <c r="J131" s="17">
        <f>E131/3487600</f>
        <v>0.018019268264709256</v>
      </c>
      <c r="K131" s="17"/>
      <c r="L131" s="17">
        <f>E131/683000</f>
        <v>0.0920117130307467</v>
      </c>
      <c r="M131" s="23"/>
      <c r="N131" s="11"/>
      <c r="O131" s="11"/>
      <c r="P131" s="51"/>
    </row>
    <row r="132" spans="1:16" ht="16.5">
      <c r="A132" s="10" t="s">
        <v>283</v>
      </c>
      <c r="B132" s="91" t="s">
        <v>131</v>
      </c>
      <c r="C132" s="91"/>
      <c r="D132" s="91"/>
      <c r="E132" s="91"/>
      <c r="F132" s="91"/>
      <c r="G132" s="91"/>
      <c r="H132" s="91"/>
      <c r="I132" s="91"/>
      <c r="J132" s="91"/>
      <c r="K132" s="91"/>
      <c r="L132" s="91"/>
      <c r="M132" s="91"/>
      <c r="N132" s="91"/>
      <c r="O132" s="91"/>
      <c r="P132" s="92"/>
    </row>
    <row r="133" spans="1:16" ht="16.5">
      <c r="A133" s="10" t="s">
        <v>286</v>
      </c>
      <c r="B133" s="91" t="s">
        <v>1307</v>
      </c>
      <c r="C133" s="91"/>
      <c r="D133" s="91"/>
      <c r="E133" s="91"/>
      <c r="F133" s="91"/>
      <c r="G133" s="91"/>
      <c r="H133" s="91"/>
      <c r="I133" s="91"/>
      <c r="J133" s="91"/>
      <c r="K133" s="91"/>
      <c r="L133" s="91"/>
      <c r="M133" s="91"/>
      <c r="N133" s="91"/>
      <c r="O133" s="91"/>
      <c r="P133" s="92"/>
    </row>
    <row r="134" spans="1:16" ht="16.5">
      <c r="A134" s="10" t="s">
        <v>1311</v>
      </c>
      <c r="B134" s="91" t="s">
        <v>1575</v>
      </c>
      <c r="C134" s="91"/>
      <c r="D134" s="91"/>
      <c r="E134" s="91"/>
      <c r="F134" s="91"/>
      <c r="G134" s="91"/>
      <c r="H134" s="91"/>
      <c r="I134" s="91"/>
      <c r="J134" s="91"/>
      <c r="K134" s="91"/>
      <c r="L134" s="91"/>
      <c r="M134" s="91"/>
      <c r="N134" s="91"/>
      <c r="O134" s="91"/>
      <c r="P134" s="92"/>
    </row>
    <row r="135" spans="1:16" ht="66">
      <c r="A135" s="5" t="s">
        <v>1375</v>
      </c>
      <c r="B135" s="1" t="s">
        <v>1376</v>
      </c>
      <c r="C135" s="1" t="s">
        <v>1377</v>
      </c>
      <c r="D135" s="1" t="s">
        <v>1378</v>
      </c>
      <c r="E135" s="1" t="s">
        <v>619</v>
      </c>
      <c r="F135" s="1" t="s">
        <v>1374</v>
      </c>
      <c r="G135" s="1" t="s">
        <v>620</v>
      </c>
      <c r="H135" s="1" t="s">
        <v>621</v>
      </c>
      <c r="I135" s="1" t="s">
        <v>622</v>
      </c>
      <c r="J135" s="11"/>
      <c r="K135" s="11"/>
      <c r="L135" s="11"/>
      <c r="M135" s="52" t="s">
        <v>1316</v>
      </c>
      <c r="N135" s="4" t="s">
        <v>1317</v>
      </c>
      <c r="O135" s="4" t="s">
        <v>1318</v>
      </c>
      <c r="P135" s="55" t="s">
        <v>1319</v>
      </c>
    </row>
    <row r="136" spans="1:18" ht="99.75">
      <c r="A136" s="12" t="s">
        <v>1576</v>
      </c>
      <c r="B136" s="13"/>
      <c r="C136" s="11"/>
      <c r="D136" s="11"/>
      <c r="E136" s="14">
        <v>151384</v>
      </c>
      <c r="F136" s="14">
        <v>200000</v>
      </c>
      <c r="G136" s="15" t="s">
        <v>750</v>
      </c>
      <c r="H136" s="15" t="s">
        <v>1223</v>
      </c>
      <c r="I136" s="16" t="s">
        <v>626</v>
      </c>
      <c r="J136" s="83">
        <f>E136/3487600</f>
        <v>0.04340635393967198</v>
      </c>
      <c r="K136" s="83"/>
      <c r="L136" s="83">
        <f>E136/683000</f>
        <v>0.22164568081991215</v>
      </c>
      <c r="M136" s="23" t="s">
        <v>139</v>
      </c>
      <c r="N136" s="11" t="s">
        <v>571</v>
      </c>
      <c r="O136" s="11" t="s">
        <v>572</v>
      </c>
      <c r="P136" s="51" t="s">
        <v>573</v>
      </c>
      <c r="R136" s="9">
        <v>189320</v>
      </c>
    </row>
    <row r="137" spans="1:18" ht="99.75">
      <c r="A137" s="12" t="s">
        <v>1576</v>
      </c>
      <c r="B137" s="13"/>
      <c r="C137" s="11"/>
      <c r="D137" s="11"/>
      <c r="E137" s="14">
        <v>48459</v>
      </c>
      <c r="F137" s="14">
        <v>50000</v>
      </c>
      <c r="G137" s="15" t="s">
        <v>1224</v>
      </c>
      <c r="H137" s="15" t="s">
        <v>1225</v>
      </c>
      <c r="I137" s="16" t="s">
        <v>626</v>
      </c>
      <c r="J137" s="83"/>
      <c r="K137" s="83"/>
      <c r="L137" s="83"/>
      <c r="M137" s="23" t="s">
        <v>470</v>
      </c>
      <c r="N137" s="11" t="s">
        <v>1641</v>
      </c>
      <c r="O137" s="11" t="s">
        <v>1640</v>
      </c>
      <c r="P137" s="51" t="s">
        <v>1639</v>
      </c>
      <c r="R137" s="9">
        <v>50000</v>
      </c>
    </row>
    <row r="138" spans="1:17" ht="103.5" customHeight="1">
      <c r="A138" s="12" t="s">
        <v>1577</v>
      </c>
      <c r="B138" s="13">
        <v>50000</v>
      </c>
      <c r="C138" s="13"/>
      <c r="D138" s="13"/>
      <c r="E138" s="14"/>
      <c r="F138" s="14"/>
      <c r="G138" s="15"/>
      <c r="H138" s="15"/>
      <c r="I138" s="16"/>
      <c r="J138" s="83"/>
      <c r="K138" s="83"/>
      <c r="L138" s="83"/>
      <c r="M138" s="23" t="s">
        <v>1360</v>
      </c>
      <c r="N138" s="11" t="s">
        <v>708</v>
      </c>
      <c r="O138" s="11" t="s">
        <v>709</v>
      </c>
      <c r="P138" s="51" t="s">
        <v>574</v>
      </c>
      <c r="Q138" s="9">
        <v>50000</v>
      </c>
    </row>
    <row r="139" spans="1:17" ht="71.25">
      <c r="A139" s="12" t="s">
        <v>1578</v>
      </c>
      <c r="B139" s="13">
        <v>168000</v>
      </c>
      <c r="C139" s="13"/>
      <c r="D139" s="13">
        <v>168000</v>
      </c>
      <c r="E139" s="14"/>
      <c r="F139" s="14">
        <v>200000</v>
      </c>
      <c r="G139" s="15" t="s">
        <v>155</v>
      </c>
      <c r="H139" s="15" t="s">
        <v>637</v>
      </c>
      <c r="I139" s="16" t="s">
        <v>626</v>
      </c>
      <c r="J139" s="83"/>
      <c r="K139" s="83"/>
      <c r="L139" s="83"/>
      <c r="M139" s="23" t="s">
        <v>1402</v>
      </c>
      <c r="N139" s="11" t="s">
        <v>1419</v>
      </c>
      <c r="O139" s="11" t="s">
        <v>1420</v>
      </c>
      <c r="P139" s="51" t="s">
        <v>1594</v>
      </c>
      <c r="Q139" s="9">
        <v>168000</v>
      </c>
    </row>
    <row r="140" spans="1:17" ht="85.5">
      <c r="A140" s="12" t="s">
        <v>575</v>
      </c>
      <c r="B140" s="13">
        <v>32000</v>
      </c>
      <c r="C140" s="13"/>
      <c r="D140" s="13">
        <v>32000</v>
      </c>
      <c r="E140" s="14"/>
      <c r="F140" s="14"/>
      <c r="G140" s="15"/>
      <c r="H140" s="15"/>
      <c r="I140" s="16"/>
      <c r="J140" s="83"/>
      <c r="K140" s="83"/>
      <c r="L140" s="83"/>
      <c r="M140" s="23" t="s">
        <v>576</v>
      </c>
      <c r="N140" s="11" t="s">
        <v>577</v>
      </c>
      <c r="O140" s="11" t="s">
        <v>578</v>
      </c>
      <c r="P140" s="51" t="s">
        <v>579</v>
      </c>
      <c r="Q140" s="9">
        <v>32000</v>
      </c>
    </row>
    <row r="141" spans="1:18" ht="128.25">
      <c r="A141" s="12" t="s">
        <v>580</v>
      </c>
      <c r="B141" s="13"/>
      <c r="C141" s="11"/>
      <c r="D141" s="11"/>
      <c r="E141" s="14">
        <v>21711</v>
      </c>
      <c r="F141" s="14"/>
      <c r="G141" s="15"/>
      <c r="H141" s="15"/>
      <c r="I141" s="16"/>
      <c r="J141" s="83"/>
      <c r="K141" s="83"/>
      <c r="L141" s="83"/>
      <c r="M141" s="23" t="s">
        <v>581</v>
      </c>
      <c r="N141" s="23" t="s">
        <v>582</v>
      </c>
      <c r="O141" s="11" t="s">
        <v>583</v>
      </c>
      <c r="P141" s="51" t="s">
        <v>584</v>
      </c>
      <c r="R141" s="9">
        <v>21800</v>
      </c>
    </row>
    <row r="142" spans="1:18" ht="128.25">
      <c r="A142" s="12" t="s">
        <v>580</v>
      </c>
      <c r="B142" s="13"/>
      <c r="C142" s="11"/>
      <c r="D142" s="11"/>
      <c r="E142" s="14">
        <v>20230</v>
      </c>
      <c r="F142" s="14">
        <v>80000</v>
      </c>
      <c r="G142" s="15" t="s">
        <v>585</v>
      </c>
      <c r="H142" s="15" t="s">
        <v>638</v>
      </c>
      <c r="I142" s="16" t="s">
        <v>626</v>
      </c>
      <c r="J142" s="83">
        <f>E142/3487600</f>
        <v>0.005800550521848836</v>
      </c>
      <c r="K142" s="83"/>
      <c r="L142" s="83">
        <f>E142/683000</f>
        <v>0.029619326500732065</v>
      </c>
      <c r="M142" s="23" t="s">
        <v>586</v>
      </c>
      <c r="N142" s="23" t="s">
        <v>582</v>
      </c>
      <c r="O142" s="11" t="s">
        <v>587</v>
      </c>
      <c r="P142" s="51" t="s">
        <v>588</v>
      </c>
      <c r="R142" s="9">
        <v>20000</v>
      </c>
    </row>
    <row r="143" spans="1:17" ht="128.25">
      <c r="A143" s="12" t="s">
        <v>580</v>
      </c>
      <c r="B143" s="13">
        <v>19883</v>
      </c>
      <c r="C143" s="11"/>
      <c r="D143" s="11"/>
      <c r="E143" s="14"/>
      <c r="F143" s="14"/>
      <c r="G143" s="15"/>
      <c r="H143" s="15"/>
      <c r="I143" s="16"/>
      <c r="J143" s="83"/>
      <c r="K143" s="83"/>
      <c r="L143" s="83"/>
      <c r="M143" s="23" t="s">
        <v>589</v>
      </c>
      <c r="N143" s="23" t="s">
        <v>590</v>
      </c>
      <c r="O143" s="11" t="s">
        <v>591</v>
      </c>
      <c r="P143" s="51" t="s">
        <v>592</v>
      </c>
      <c r="Q143" s="9">
        <v>21800</v>
      </c>
    </row>
    <row r="144" spans="1:17" ht="128.25">
      <c r="A144" s="12" t="s">
        <v>580</v>
      </c>
      <c r="B144" s="13">
        <v>20025</v>
      </c>
      <c r="C144" s="11"/>
      <c r="D144" s="11"/>
      <c r="E144" s="14"/>
      <c r="F144" s="14"/>
      <c r="G144" s="15"/>
      <c r="H144" s="15"/>
      <c r="I144" s="16"/>
      <c r="J144" s="83"/>
      <c r="K144" s="83"/>
      <c r="L144" s="83"/>
      <c r="M144" s="23" t="s">
        <v>593</v>
      </c>
      <c r="N144" s="23" t="s">
        <v>594</v>
      </c>
      <c r="O144" s="11" t="s">
        <v>578</v>
      </c>
      <c r="P144" s="51" t="s">
        <v>595</v>
      </c>
      <c r="Q144" s="9">
        <v>20000</v>
      </c>
    </row>
    <row r="145" spans="1:18" ht="199.5">
      <c r="A145" s="12" t="s">
        <v>596</v>
      </c>
      <c r="B145" s="13"/>
      <c r="C145" s="11"/>
      <c r="D145" s="11"/>
      <c r="E145" s="14">
        <v>19330</v>
      </c>
      <c r="F145" s="14">
        <v>50000</v>
      </c>
      <c r="G145" s="15" t="s">
        <v>597</v>
      </c>
      <c r="H145" s="15" t="s">
        <v>639</v>
      </c>
      <c r="I145" s="16" t="s">
        <v>632</v>
      </c>
      <c r="J145" s="83">
        <f>E145/3487600</f>
        <v>0.005542493405207019</v>
      </c>
      <c r="K145" s="83"/>
      <c r="L145" s="83">
        <f>E145/683000</f>
        <v>0.02830161054172767</v>
      </c>
      <c r="M145" s="23" t="s">
        <v>0</v>
      </c>
      <c r="N145" s="11" t="s">
        <v>1</v>
      </c>
      <c r="O145" s="11" t="s">
        <v>2</v>
      </c>
      <c r="P145" s="51" t="s">
        <v>3</v>
      </c>
      <c r="R145" s="9">
        <v>25300</v>
      </c>
    </row>
    <row r="146" spans="1:18" ht="199.5">
      <c r="A146" s="12" t="s">
        <v>596</v>
      </c>
      <c r="B146" s="13"/>
      <c r="C146" s="11"/>
      <c r="D146" s="11"/>
      <c r="E146" s="14">
        <v>23848</v>
      </c>
      <c r="F146" s="14"/>
      <c r="G146" s="15"/>
      <c r="H146" s="15"/>
      <c r="I146" s="16"/>
      <c r="J146" s="83"/>
      <c r="K146" s="83"/>
      <c r="L146" s="83"/>
      <c r="M146" s="23" t="s">
        <v>4</v>
      </c>
      <c r="N146" s="11" t="s">
        <v>1</v>
      </c>
      <c r="O146" s="11" t="s">
        <v>5</v>
      </c>
      <c r="P146" s="51" t="s">
        <v>6</v>
      </c>
      <c r="R146" s="9">
        <v>25000</v>
      </c>
    </row>
    <row r="147" spans="1:18" ht="213.75">
      <c r="A147" s="12" t="s">
        <v>7</v>
      </c>
      <c r="B147" s="13"/>
      <c r="C147" s="11"/>
      <c r="D147" s="11"/>
      <c r="E147" s="14">
        <v>33045</v>
      </c>
      <c r="F147" s="14">
        <v>80000</v>
      </c>
      <c r="G147" s="15" t="s">
        <v>8</v>
      </c>
      <c r="H147" s="31" t="s">
        <v>9</v>
      </c>
      <c r="I147" s="16" t="s">
        <v>636</v>
      </c>
      <c r="J147" s="83">
        <f>E147/3487600</f>
        <v>0.009474997132698703</v>
      </c>
      <c r="K147" s="83"/>
      <c r="L147" s="83">
        <f>E147/683000</f>
        <v>0.04838213762811128</v>
      </c>
      <c r="M147" s="23" t="s">
        <v>10</v>
      </c>
      <c r="N147" s="11" t="s">
        <v>11</v>
      </c>
      <c r="O147" s="11" t="s">
        <v>12</v>
      </c>
      <c r="P147" s="51" t="s">
        <v>13</v>
      </c>
      <c r="R147" s="9">
        <v>33000</v>
      </c>
    </row>
    <row r="148" spans="1:18" ht="270.75">
      <c r="A148" s="12" t="s">
        <v>7</v>
      </c>
      <c r="B148" s="13">
        <v>21000</v>
      </c>
      <c r="C148" s="11"/>
      <c r="D148" s="11"/>
      <c r="E148" s="14">
        <v>17939</v>
      </c>
      <c r="F148" s="14"/>
      <c r="G148" s="15"/>
      <c r="H148" s="31"/>
      <c r="I148" s="16"/>
      <c r="J148" s="83"/>
      <c r="K148" s="83"/>
      <c r="L148" s="83"/>
      <c r="M148" s="23" t="s">
        <v>14</v>
      </c>
      <c r="N148" s="11" t="s">
        <v>15</v>
      </c>
      <c r="O148" s="11" t="s">
        <v>16</v>
      </c>
      <c r="P148" s="51" t="s">
        <v>17</v>
      </c>
      <c r="Q148" s="9">
        <v>21160</v>
      </c>
      <c r="R148" s="9">
        <v>17840</v>
      </c>
    </row>
    <row r="149" spans="1:18" ht="85.5">
      <c r="A149" s="12" t="s">
        <v>18</v>
      </c>
      <c r="B149" s="13"/>
      <c r="C149" s="11"/>
      <c r="D149" s="11"/>
      <c r="E149" s="14">
        <v>82728</v>
      </c>
      <c r="F149" s="14">
        <v>80000</v>
      </c>
      <c r="G149" s="15" t="s">
        <v>19</v>
      </c>
      <c r="H149" s="31" t="s">
        <v>20</v>
      </c>
      <c r="I149" s="16" t="s">
        <v>636</v>
      </c>
      <c r="J149" s="83">
        <f>E149/3487600</f>
        <v>0.023720610161715793</v>
      </c>
      <c r="K149" s="83"/>
      <c r="L149" s="83">
        <f>E149/683000</f>
        <v>0.12112445095168375</v>
      </c>
      <c r="M149" s="23" t="s">
        <v>21</v>
      </c>
      <c r="N149" s="11" t="s">
        <v>22</v>
      </c>
      <c r="O149" s="84" t="s">
        <v>23</v>
      </c>
      <c r="P149" s="51" t="s">
        <v>24</v>
      </c>
      <c r="R149" s="9">
        <v>80000</v>
      </c>
    </row>
    <row r="150" spans="1:18" ht="99.75">
      <c r="A150" s="12" t="s">
        <v>25</v>
      </c>
      <c r="B150" s="13"/>
      <c r="C150" s="11"/>
      <c r="D150" s="11"/>
      <c r="E150" s="14">
        <v>12060</v>
      </c>
      <c r="F150" s="14">
        <v>40000</v>
      </c>
      <c r="G150" s="20" t="s">
        <v>26</v>
      </c>
      <c r="H150" s="15" t="s">
        <v>27</v>
      </c>
      <c r="I150" s="16" t="s">
        <v>28</v>
      </c>
      <c r="J150" s="83">
        <f>E150/3487600</f>
        <v>0.003457965363000344</v>
      </c>
      <c r="K150" s="83"/>
      <c r="L150" s="83">
        <f>E150/683000</f>
        <v>0.017657393850658856</v>
      </c>
      <c r="M150" s="23" t="s">
        <v>29</v>
      </c>
      <c r="N150" s="23" t="s">
        <v>30</v>
      </c>
      <c r="O150" s="11" t="s">
        <v>31</v>
      </c>
      <c r="P150" s="51" t="s">
        <v>32</v>
      </c>
      <c r="R150" s="9">
        <v>13200</v>
      </c>
    </row>
    <row r="151" spans="1:18" ht="99.75">
      <c r="A151" s="12" t="s">
        <v>25</v>
      </c>
      <c r="B151" s="13"/>
      <c r="C151" s="11"/>
      <c r="D151" s="11"/>
      <c r="E151" s="14">
        <v>9600</v>
      </c>
      <c r="F151" s="14"/>
      <c r="G151" s="20"/>
      <c r="H151" s="15"/>
      <c r="I151" s="16"/>
      <c r="J151" s="83">
        <f>E151/3487600</f>
        <v>0.0027526092441793786</v>
      </c>
      <c r="K151" s="83"/>
      <c r="L151" s="83">
        <f>E151/683000</f>
        <v>0.014055636896046853</v>
      </c>
      <c r="M151" s="23" t="s">
        <v>664</v>
      </c>
      <c r="N151" s="23" t="s">
        <v>30</v>
      </c>
      <c r="O151" s="11" t="s">
        <v>665</v>
      </c>
      <c r="P151" s="51" t="s">
        <v>666</v>
      </c>
      <c r="R151" s="9">
        <v>10000</v>
      </c>
    </row>
    <row r="152" spans="1:17" ht="99.75">
      <c r="A152" s="12" t="s">
        <v>25</v>
      </c>
      <c r="B152" s="13">
        <v>9387</v>
      </c>
      <c r="C152" s="11"/>
      <c r="D152" s="11"/>
      <c r="E152" s="14"/>
      <c r="F152" s="14"/>
      <c r="G152" s="20"/>
      <c r="H152" s="15"/>
      <c r="I152" s="16"/>
      <c r="J152" s="83"/>
      <c r="K152" s="83"/>
      <c r="L152" s="83"/>
      <c r="M152" s="23" t="s">
        <v>667</v>
      </c>
      <c r="N152" s="23" t="s">
        <v>30</v>
      </c>
      <c r="O152" s="11" t="s">
        <v>668</v>
      </c>
      <c r="P152" s="51" t="s">
        <v>669</v>
      </c>
      <c r="Q152" s="9">
        <v>12000</v>
      </c>
    </row>
    <row r="153" spans="1:16" ht="99.75">
      <c r="A153" s="12" t="s">
        <v>25</v>
      </c>
      <c r="B153" s="13">
        <v>12950</v>
      </c>
      <c r="C153" s="11"/>
      <c r="D153" s="11"/>
      <c r="E153" s="14"/>
      <c r="F153" s="14"/>
      <c r="G153" s="20"/>
      <c r="H153" s="15"/>
      <c r="I153" s="16"/>
      <c r="J153" s="83"/>
      <c r="K153" s="83"/>
      <c r="L153" s="83"/>
      <c r="M153" s="23" t="s">
        <v>670</v>
      </c>
      <c r="N153" s="11" t="s">
        <v>671</v>
      </c>
      <c r="O153" s="11" t="s">
        <v>672</v>
      </c>
      <c r="P153" s="51" t="s">
        <v>673</v>
      </c>
    </row>
    <row r="154" spans="1:18" ht="185.25">
      <c r="A154" s="12" t="s">
        <v>674</v>
      </c>
      <c r="B154" s="13"/>
      <c r="C154" s="11"/>
      <c r="D154" s="11"/>
      <c r="E154" s="14">
        <v>50560</v>
      </c>
      <c r="F154" s="14">
        <v>50000</v>
      </c>
      <c r="G154" s="20" t="s">
        <v>597</v>
      </c>
      <c r="H154" s="15" t="s">
        <v>642</v>
      </c>
      <c r="I154" s="16" t="s">
        <v>28</v>
      </c>
      <c r="J154" s="83">
        <f>E154/3487600</f>
        <v>0.01449707535267806</v>
      </c>
      <c r="K154" s="83"/>
      <c r="L154" s="83">
        <f>E154/683000</f>
        <v>0.07402635431918009</v>
      </c>
      <c r="M154" s="23" t="s">
        <v>675</v>
      </c>
      <c r="N154" s="11" t="s">
        <v>676</v>
      </c>
      <c r="O154" s="11" t="s">
        <v>677</v>
      </c>
      <c r="P154" s="51" t="s">
        <v>678</v>
      </c>
      <c r="R154" s="9">
        <v>50500</v>
      </c>
    </row>
    <row r="155" spans="1:16" ht="16.5">
      <c r="A155" s="7" t="s">
        <v>202</v>
      </c>
      <c r="B155" s="25">
        <f>SUM(B136:B154)</f>
        <v>333245</v>
      </c>
      <c r="C155" s="25">
        <f>SUM(C136:C154)</f>
        <v>0</v>
      </c>
      <c r="D155" s="25">
        <f>SUM(D136:D154)</f>
        <v>200000</v>
      </c>
      <c r="E155" s="25">
        <f>SUM(E136:E154)</f>
        <v>490894</v>
      </c>
      <c r="F155" s="26">
        <f>SUM(F137:F154)</f>
        <v>630000</v>
      </c>
      <c r="G155" s="20"/>
      <c r="H155" s="15"/>
      <c r="I155" s="16"/>
      <c r="J155" s="17"/>
      <c r="K155" s="17"/>
      <c r="L155" s="17"/>
      <c r="M155" s="23"/>
      <c r="N155" s="11"/>
      <c r="O155" s="11"/>
      <c r="P155" s="51"/>
    </row>
    <row r="156" spans="1:16" ht="16.5">
      <c r="A156" s="10" t="s">
        <v>203</v>
      </c>
      <c r="B156" s="91" t="s">
        <v>131</v>
      </c>
      <c r="C156" s="91"/>
      <c r="D156" s="91"/>
      <c r="E156" s="91"/>
      <c r="F156" s="91"/>
      <c r="G156" s="91"/>
      <c r="H156" s="91"/>
      <c r="I156" s="91"/>
      <c r="J156" s="91"/>
      <c r="K156" s="91"/>
      <c r="L156" s="91"/>
      <c r="M156" s="91"/>
      <c r="N156" s="91"/>
      <c r="O156" s="91"/>
      <c r="P156" s="92"/>
    </row>
    <row r="157" spans="1:16" ht="16.5">
      <c r="A157" s="10" t="s">
        <v>204</v>
      </c>
      <c r="B157" s="91" t="s">
        <v>205</v>
      </c>
      <c r="C157" s="91"/>
      <c r="D157" s="91"/>
      <c r="E157" s="91"/>
      <c r="F157" s="91"/>
      <c r="G157" s="91"/>
      <c r="H157" s="91"/>
      <c r="I157" s="91"/>
      <c r="J157" s="91"/>
      <c r="K157" s="91"/>
      <c r="L157" s="91"/>
      <c r="M157" s="91"/>
      <c r="N157" s="91"/>
      <c r="O157" s="91"/>
      <c r="P157" s="92"/>
    </row>
    <row r="158" spans="1:16" ht="16.5">
      <c r="A158" s="10" t="s">
        <v>206</v>
      </c>
      <c r="B158" s="91" t="s">
        <v>207</v>
      </c>
      <c r="C158" s="91"/>
      <c r="D158" s="91"/>
      <c r="E158" s="91"/>
      <c r="F158" s="91"/>
      <c r="G158" s="91"/>
      <c r="H158" s="91"/>
      <c r="I158" s="91"/>
      <c r="J158" s="91"/>
      <c r="K158" s="91"/>
      <c r="L158" s="91"/>
      <c r="M158" s="91"/>
      <c r="N158" s="91"/>
      <c r="O158" s="91"/>
      <c r="P158" s="92"/>
    </row>
    <row r="159" spans="1:16" ht="66">
      <c r="A159" s="5" t="s">
        <v>208</v>
      </c>
      <c r="B159" s="1" t="s">
        <v>209</v>
      </c>
      <c r="C159" s="1" t="s">
        <v>210</v>
      </c>
      <c r="D159" s="1" t="s">
        <v>211</v>
      </c>
      <c r="E159" s="1" t="s">
        <v>212</v>
      </c>
      <c r="F159" s="1" t="s">
        <v>213</v>
      </c>
      <c r="G159" s="1" t="s">
        <v>214</v>
      </c>
      <c r="H159" s="1" t="s">
        <v>215</v>
      </c>
      <c r="I159" s="1" t="s">
        <v>216</v>
      </c>
      <c r="J159" s="11"/>
      <c r="K159" s="11"/>
      <c r="L159" s="11"/>
      <c r="M159" s="52" t="s">
        <v>217</v>
      </c>
      <c r="N159" s="4" t="s">
        <v>218</v>
      </c>
      <c r="O159" s="4" t="s">
        <v>219</v>
      </c>
      <c r="P159" s="55" t="s">
        <v>220</v>
      </c>
    </row>
    <row r="160" spans="1:18" ht="71.25">
      <c r="A160" s="12" t="s">
        <v>679</v>
      </c>
      <c r="B160" s="13"/>
      <c r="C160" s="11"/>
      <c r="D160" s="11"/>
      <c r="E160" s="13">
        <v>6610</v>
      </c>
      <c r="F160" s="14">
        <v>30000</v>
      </c>
      <c r="G160" s="15" t="s">
        <v>680</v>
      </c>
      <c r="H160" s="15" t="s">
        <v>681</v>
      </c>
      <c r="I160" s="16" t="s">
        <v>626</v>
      </c>
      <c r="J160" s="83">
        <f>E160/3487600</f>
        <v>0.0018952861566693428</v>
      </c>
      <c r="K160" s="83"/>
      <c r="L160" s="83">
        <f>E160/683000</f>
        <v>0.009677891654465594</v>
      </c>
      <c r="M160" s="23" t="s">
        <v>1669</v>
      </c>
      <c r="N160" s="11" t="s">
        <v>51</v>
      </c>
      <c r="O160" s="11" t="s">
        <v>50</v>
      </c>
      <c r="P160" s="51" t="s">
        <v>1228</v>
      </c>
      <c r="R160" s="9">
        <v>6940</v>
      </c>
    </row>
    <row r="161" spans="1:18" ht="62.25" customHeight="1">
      <c r="A161" s="12" t="s">
        <v>679</v>
      </c>
      <c r="B161" s="13"/>
      <c r="C161" s="14"/>
      <c r="D161" s="14"/>
      <c r="E161" s="13">
        <v>9200</v>
      </c>
      <c r="F161" s="35"/>
      <c r="G161" s="15"/>
      <c r="H161" s="15"/>
      <c r="I161" s="16"/>
      <c r="J161" s="83"/>
      <c r="K161" s="83"/>
      <c r="L161" s="83"/>
      <c r="M161" s="23" t="s">
        <v>1522</v>
      </c>
      <c r="N161" s="11" t="s">
        <v>1595</v>
      </c>
      <c r="O161" s="11" t="s">
        <v>682</v>
      </c>
      <c r="P161" s="51" t="s">
        <v>1296</v>
      </c>
      <c r="R161" s="9">
        <v>10395</v>
      </c>
    </row>
    <row r="162" spans="1:17" ht="57">
      <c r="A162" s="12" t="s">
        <v>679</v>
      </c>
      <c r="B162" s="13">
        <v>6890</v>
      </c>
      <c r="C162" s="14"/>
      <c r="D162" s="14"/>
      <c r="E162" s="13"/>
      <c r="F162" s="35"/>
      <c r="G162" s="15"/>
      <c r="H162" s="15"/>
      <c r="I162" s="16"/>
      <c r="J162" s="83"/>
      <c r="K162" s="83"/>
      <c r="L162" s="83"/>
      <c r="M162" s="23" t="s">
        <v>1403</v>
      </c>
      <c r="N162" s="11" t="s">
        <v>1493</v>
      </c>
      <c r="O162" s="11" t="s">
        <v>1492</v>
      </c>
      <c r="P162" s="51" t="s">
        <v>1494</v>
      </c>
      <c r="Q162" s="9">
        <v>7234</v>
      </c>
    </row>
    <row r="163" spans="1:17" ht="71.25">
      <c r="A163" s="12" t="s">
        <v>679</v>
      </c>
      <c r="B163" s="13">
        <v>6802</v>
      </c>
      <c r="C163" s="14"/>
      <c r="D163" s="14"/>
      <c r="E163" s="13"/>
      <c r="F163" s="35"/>
      <c r="G163" s="15"/>
      <c r="H163" s="15"/>
      <c r="I163" s="16"/>
      <c r="J163" s="83"/>
      <c r="K163" s="83"/>
      <c r="L163" s="83"/>
      <c r="M163" s="23" t="s">
        <v>1404</v>
      </c>
      <c r="N163" s="11" t="s">
        <v>683</v>
      </c>
      <c r="O163" s="11" t="s">
        <v>684</v>
      </c>
      <c r="P163" s="51" t="s">
        <v>685</v>
      </c>
      <c r="Q163" s="9">
        <v>7234</v>
      </c>
    </row>
    <row r="164" spans="1:16" ht="28.5">
      <c r="A164" s="12" t="s">
        <v>686</v>
      </c>
      <c r="B164" s="13"/>
      <c r="C164" s="11"/>
      <c r="D164" s="11"/>
      <c r="E164" s="13"/>
      <c r="F164" s="14">
        <v>0</v>
      </c>
      <c r="G164" s="15" t="s">
        <v>687</v>
      </c>
      <c r="H164" s="15" t="s">
        <v>688</v>
      </c>
      <c r="I164" s="16" t="s">
        <v>640</v>
      </c>
      <c r="J164" s="83"/>
      <c r="K164" s="83"/>
      <c r="L164" s="83"/>
      <c r="M164" s="23"/>
      <c r="N164" s="11"/>
      <c r="O164" s="11"/>
      <c r="P164" s="51"/>
    </row>
    <row r="165" spans="1:17" ht="49.5">
      <c r="A165" s="12" t="s">
        <v>1088</v>
      </c>
      <c r="B165" s="13">
        <v>7686</v>
      </c>
      <c r="C165" s="11"/>
      <c r="D165" s="11"/>
      <c r="E165" s="13"/>
      <c r="F165" s="14">
        <v>20000</v>
      </c>
      <c r="G165" s="15" t="s">
        <v>689</v>
      </c>
      <c r="H165" s="15" t="s">
        <v>641</v>
      </c>
      <c r="I165" s="16" t="s">
        <v>626</v>
      </c>
      <c r="J165" s="83"/>
      <c r="K165" s="83"/>
      <c r="L165" s="83"/>
      <c r="M165" s="23" t="s">
        <v>690</v>
      </c>
      <c r="N165" s="11" t="s">
        <v>691</v>
      </c>
      <c r="O165" s="11" t="s">
        <v>692</v>
      </c>
      <c r="P165" s="51" t="s">
        <v>693</v>
      </c>
      <c r="Q165" s="9">
        <v>10000</v>
      </c>
    </row>
    <row r="166" spans="1:17" ht="49.5">
      <c r="A166" s="12" t="s">
        <v>1088</v>
      </c>
      <c r="B166" s="13">
        <v>12089</v>
      </c>
      <c r="C166" s="11"/>
      <c r="D166" s="11"/>
      <c r="E166" s="13"/>
      <c r="F166" s="14"/>
      <c r="G166" s="15"/>
      <c r="H166" s="15"/>
      <c r="I166" s="16"/>
      <c r="J166" s="83"/>
      <c r="K166" s="83"/>
      <c r="L166" s="83"/>
      <c r="M166" s="23" t="s">
        <v>694</v>
      </c>
      <c r="N166" s="11" t="s">
        <v>695</v>
      </c>
      <c r="O166" s="11" t="s">
        <v>696</v>
      </c>
      <c r="P166" s="51" t="s">
        <v>693</v>
      </c>
      <c r="Q166" s="9">
        <v>12314</v>
      </c>
    </row>
    <row r="167" spans="1:17" ht="128.25">
      <c r="A167" s="12" t="s">
        <v>697</v>
      </c>
      <c r="B167" s="13">
        <v>16000</v>
      </c>
      <c r="C167" s="11"/>
      <c r="D167" s="11"/>
      <c r="E167" s="13"/>
      <c r="F167" s="14">
        <v>16000</v>
      </c>
      <c r="G167" s="32" t="s">
        <v>698</v>
      </c>
      <c r="H167" s="15" t="s">
        <v>699</v>
      </c>
      <c r="I167" s="16" t="s">
        <v>629</v>
      </c>
      <c r="J167" s="83">
        <f>E167/3487600</f>
        <v>0</v>
      </c>
      <c r="K167" s="83"/>
      <c r="L167" s="83">
        <f>E167/683000</f>
        <v>0</v>
      </c>
      <c r="M167" s="23" t="s">
        <v>1670</v>
      </c>
      <c r="N167" s="11" t="s">
        <v>700</v>
      </c>
      <c r="O167" s="11" t="s">
        <v>1450</v>
      </c>
      <c r="P167" s="51" t="s">
        <v>1449</v>
      </c>
      <c r="Q167" s="9">
        <v>16000</v>
      </c>
    </row>
    <row r="168" spans="1:18" ht="128.25">
      <c r="A168" s="12" t="s">
        <v>1089</v>
      </c>
      <c r="B168" s="13"/>
      <c r="C168" s="11"/>
      <c r="D168" s="11"/>
      <c r="E168" s="13">
        <v>30000</v>
      </c>
      <c r="F168" s="14">
        <v>150000</v>
      </c>
      <c r="G168" s="20" t="s">
        <v>701</v>
      </c>
      <c r="H168" s="15" t="s">
        <v>740</v>
      </c>
      <c r="I168" s="16" t="s">
        <v>629</v>
      </c>
      <c r="J168" s="83">
        <f>E168/3487600</f>
        <v>0.008601903888060557</v>
      </c>
      <c r="K168" s="83"/>
      <c r="L168" s="83">
        <f>E168/683000</f>
        <v>0.043923865300146414</v>
      </c>
      <c r="M168" s="23" t="s">
        <v>702</v>
      </c>
      <c r="N168" s="11" t="s">
        <v>703</v>
      </c>
      <c r="O168" s="11" t="s">
        <v>704</v>
      </c>
      <c r="P168" s="51" t="s">
        <v>70</v>
      </c>
      <c r="R168" s="9">
        <v>30000</v>
      </c>
    </row>
    <row r="169" spans="1:18" ht="156.75">
      <c r="A169" s="12" t="s">
        <v>1089</v>
      </c>
      <c r="B169" s="13"/>
      <c r="C169" s="11"/>
      <c r="D169" s="11"/>
      <c r="E169" s="13">
        <v>45000</v>
      </c>
      <c r="F169" s="14"/>
      <c r="G169" s="20"/>
      <c r="H169" s="15"/>
      <c r="I169" s="16"/>
      <c r="J169" s="83"/>
      <c r="K169" s="83"/>
      <c r="L169" s="83"/>
      <c r="M169" s="23" t="s">
        <v>1090</v>
      </c>
      <c r="N169" s="11" t="s">
        <v>703</v>
      </c>
      <c r="O169" s="11" t="s">
        <v>71</v>
      </c>
      <c r="P169" s="51" t="s">
        <v>72</v>
      </c>
      <c r="R169" s="9">
        <v>45000</v>
      </c>
    </row>
    <row r="170" spans="1:18" ht="142.5">
      <c r="A170" s="12" t="s">
        <v>1089</v>
      </c>
      <c r="B170" s="13">
        <v>20000</v>
      </c>
      <c r="C170" s="11"/>
      <c r="D170" s="11"/>
      <c r="E170" s="13">
        <v>25000</v>
      </c>
      <c r="F170" s="14"/>
      <c r="G170" s="20"/>
      <c r="H170" s="15"/>
      <c r="I170" s="16"/>
      <c r="J170" s="83"/>
      <c r="K170" s="83"/>
      <c r="L170" s="83"/>
      <c r="M170" s="23" t="s">
        <v>1193</v>
      </c>
      <c r="N170" s="11" t="s">
        <v>703</v>
      </c>
      <c r="O170" s="11" t="s">
        <v>704</v>
      </c>
      <c r="P170" s="51" t="s">
        <v>70</v>
      </c>
      <c r="Q170" s="9">
        <v>20000</v>
      </c>
      <c r="R170" s="9">
        <v>25000</v>
      </c>
    </row>
    <row r="171" spans="1:16" ht="99.75">
      <c r="A171" s="12" t="s">
        <v>1089</v>
      </c>
      <c r="B171" s="13">
        <v>30000</v>
      </c>
      <c r="C171" s="11"/>
      <c r="D171" s="11"/>
      <c r="E171" s="13"/>
      <c r="F171" s="14"/>
      <c r="G171" s="20"/>
      <c r="H171" s="15"/>
      <c r="I171" s="16"/>
      <c r="J171" s="83"/>
      <c r="K171" s="83"/>
      <c r="L171" s="83"/>
      <c r="M171" s="23" t="s">
        <v>73</v>
      </c>
      <c r="N171" s="11" t="s">
        <v>703</v>
      </c>
      <c r="O171" s="11" t="s">
        <v>74</v>
      </c>
      <c r="P171" s="51" t="s">
        <v>70</v>
      </c>
    </row>
    <row r="172" spans="1:18" ht="85.5">
      <c r="A172" s="12" t="s">
        <v>75</v>
      </c>
      <c r="B172" s="13"/>
      <c r="C172" s="11"/>
      <c r="D172" s="11"/>
      <c r="E172" s="13">
        <v>4000</v>
      </c>
      <c r="F172" s="14">
        <v>8000</v>
      </c>
      <c r="G172" s="20" t="s">
        <v>76</v>
      </c>
      <c r="H172" s="15" t="s">
        <v>77</v>
      </c>
      <c r="I172" s="16" t="s">
        <v>629</v>
      </c>
      <c r="J172" s="83">
        <f>E172/3487600</f>
        <v>0.0011469205184080743</v>
      </c>
      <c r="K172" s="83"/>
      <c r="L172" s="83">
        <f>E172/683000</f>
        <v>0.005856515373352855</v>
      </c>
      <c r="M172" s="23" t="s">
        <v>1020</v>
      </c>
      <c r="N172" s="11" t="s">
        <v>52</v>
      </c>
      <c r="O172" s="11" t="s">
        <v>53</v>
      </c>
      <c r="P172" s="51" t="s">
        <v>1479</v>
      </c>
      <c r="R172" s="9">
        <v>4000</v>
      </c>
    </row>
    <row r="173" spans="1:18" ht="71.25">
      <c r="A173" s="12" t="s">
        <v>75</v>
      </c>
      <c r="B173" s="13">
        <v>4000</v>
      </c>
      <c r="C173" s="11"/>
      <c r="D173" s="11"/>
      <c r="E173" s="13"/>
      <c r="F173" s="14"/>
      <c r="G173" s="20"/>
      <c r="H173" s="15"/>
      <c r="I173" s="16"/>
      <c r="J173" s="83"/>
      <c r="K173" s="83"/>
      <c r="L173" s="83"/>
      <c r="M173" s="23" t="s">
        <v>471</v>
      </c>
      <c r="N173" s="11" t="s">
        <v>78</v>
      </c>
      <c r="O173" s="11" t="s">
        <v>79</v>
      </c>
      <c r="P173" s="51"/>
      <c r="R173" s="9">
        <v>4000</v>
      </c>
    </row>
    <row r="174" spans="1:18" ht="85.5">
      <c r="A174" s="12" t="s">
        <v>80</v>
      </c>
      <c r="B174" s="13"/>
      <c r="C174" s="11"/>
      <c r="D174" s="11"/>
      <c r="E174" s="13">
        <v>6000</v>
      </c>
      <c r="F174" s="14">
        <v>6000</v>
      </c>
      <c r="G174" s="20" t="s">
        <v>81</v>
      </c>
      <c r="H174" s="15" t="s">
        <v>82</v>
      </c>
      <c r="I174" s="16" t="s">
        <v>629</v>
      </c>
      <c r="J174" s="83">
        <f>E174/3487600</f>
        <v>0.0017203807776121115</v>
      </c>
      <c r="K174" s="83"/>
      <c r="L174" s="83">
        <f>E174/683000</f>
        <v>0.008784773060029283</v>
      </c>
      <c r="M174" s="23" t="s">
        <v>1115</v>
      </c>
      <c r="N174" s="11" t="s">
        <v>83</v>
      </c>
      <c r="O174" s="11" t="s">
        <v>84</v>
      </c>
      <c r="P174" s="51" t="s">
        <v>85</v>
      </c>
      <c r="R174" s="9">
        <v>6000</v>
      </c>
    </row>
    <row r="175" spans="1:17" ht="49.5">
      <c r="A175" s="12" t="s">
        <v>1091</v>
      </c>
      <c r="B175" s="13">
        <v>3061</v>
      </c>
      <c r="C175" s="11"/>
      <c r="D175" s="11"/>
      <c r="E175" s="14"/>
      <c r="F175" s="14">
        <v>20000</v>
      </c>
      <c r="G175" s="20" t="s">
        <v>689</v>
      </c>
      <c r="H175" s="15" t="s">
        <v>86</v>
      </c>
      <c r="I175" s="16" t="s">
        <v>1071</v>
      </c>
      <c r="J175" s="83"/>
      <c r="K175" s="83"/>
      <c r="L175" s="83"/>
      <c r="M175" s="23" t="s">
        <v>1153</v>
      </c>
      <c r="N175" s="11" t="s">
        <v>604</v>
      </c>
      <c r="O175" s="11" t="s">
        <v>692</v>
      </c>
      <c r="P175" s="51" t="s">
        <v>693</v>
      </c>
      <c r="Q175" s="9">
        <v>10000</v>
      </c>
    </row>
    <row r="176" spans="1:16" ht="49.5">
      <c r="A176" s="12" t="s">
        <v>1091</v>
      </c>
      <c r="B176" s="13">
        <v>9100</v>
      </c>
      <c r="C176" s="11"/>
      <c r="D176" s="11"/>
      <c r="E176" s="14"/>
      <c r="F176" s="14"/>
      <c r="G176" s="20"/>
      <c r="H176" s="15"/>
      <c r="I176" s="16"/>
      <c r="J176" s="83"/>
      <c r="K176" s="83"/>
      <c r="L176" s="83"/>
      <c r="M176" s="23" t="s">
        <v>1152</v>
      </c>
      <c r="N176" s="11" t="s">
        <v>1154</v>
      </c>
      <c r="O176" s="11" t="s">
        <v>1151</v>
      </c>
      <c r="P176" s="51" t="s">
        <v>693</v>
      </c>
    </row>
    <row r="177" spans="1:16" ht="16.5">
      <c r="A177" s="7" t="s">
        <v>206</v>
      </c>
      <c r="B177" s="25">
        <f>SUM(B160:B176)</f>
        <v>115628</v>
      </c>
      <c r="C177" s="25">
        <f>SUM(C160:C176)</f>
        <v>0</v>
      </c>
      <c r="D177" s="25">
        <f>SUM(D160:D176)</f>
        <v>0</v>
      </c>
      <c r="E177" s="25">
        <f>SUM(E160:E176)</f>
        <v>125810</v>
      </c>
      <c r="F177" s="33">
        <f>SUM(F160:F175)</f>
        <v>250000</v>
      </c>
      <c r="G177" s="20"/>
      <c r="H177" s="15"/>
      <c r="I177" s="16"/>
      <c r="J177" s="17"/>
      <c r="K177" s="17"/>
      <c r="L177" s="17"/>
      <c r="M177" s="23"/>
      <c r="N177" s="11"/>
      <c r="O177" s="11"/>
      <c r="P177" s="51"/>
    </row>
    <row r="178" spans="1:16" ht="17.25" thickBot="1">
      <c r="A178" s="61" t="s">
        <v>204</v>
      </c>
      <c r="B178" s="62">
        <f>SUM(B131+B155+B177)</f>
        <v>474833</v>
      </c>
      <c r="C178" s="62">
        <f>SUM(C131+C155+C177)</f>
        <v>0</v>
      </c>
      <c r="D178" s="62">
        <f>SUM(D131+D155+D177)</f>
        <v>202775</v>
      </c>
      <c r="E178" s="62">
        <f>SUM(E131+E155+E177)</f>
        <v>679548</v>
      </c>
      <c r="F178" s="63">
        <f>SUM(F131+F155+F177)</f>
        <v>880000</v>
      </c>
      <c r="G178" s="74"/>
      <c r="H178" s="64"/>
      <c r="I178" s="65"/>
      <c r="J178" s="66"/>
      <c r="K178" s="66">
        <f>E178/3487600</f>
        <v>0.1948468861107925</v>
      </c>
      <c r="L178" s="66"/>
      <c r="M178" s="67"/>
      <c r="N178" s="68"/>
      <c r="O178" s="68"/>
      <c r="P178" s="69"/>
    </row>
    <row r="179" spans="1:16" ht="16.5">
      <c r="A179" s="8" t="s">
        <v>203</v>
      </c>
      <c r="B179" s="93" t="s">
        <v>131</v>
      </c>
      <c r="C179" s="93"/>
      <c r="D179" s="93"/>
      <c r="E179" s="93"/>
      <c r="F179" s="93"/>
      <c r="G179" s="93"/>
      <c r="H179" s="93"/>
      <c r="I179" s="93"/>
      <c r="J179" s="93"/>
      <c r="K179" s="93"/>
      <c r="L179" s="93"/>
      <c r="M179" s="93"/>
      <c r="N179" s="93"/>
      <c r="O179" s="93"/>
      <c r="P179" s="94"/>
    </row>
    <row r="180" spans="1:16" ht="16.5">
      <c r="A180" s="10" t="s">
        <v>1602</v>
      </c>
      <c r="B180" s="91" t="s">
        <v>1541</v>
      </c>
      <c r="C180" s="91"/>
      <c r="D180" s="91"/>
      <c r="E180" s="91"/>
      <c r="F180" s="91"/>
      <c r="G180" s="91"/>
      <c r="H180" s="91"/>
      <c r="I180" s="91"/>
      <c r="J180" s="91"/>
      <c r="K180" s="91"/>
      <c r="L180" s="91"/>
      <c r="M180" s="91"/>
      <c r="N180" s="91"/>
      <c r="O180" s="91"/>
      <c r="P180" s="92"/>
    </row>
    <row r="181" spans="1:16" ht="16.5">
      <c r="A181" s="10" t="s">
        <v>1603</v>
      </c>
      <c r="B181" s="91" t="s">
        <v>1540</v>
      </c>
      <c r="C181" s="91"/>
      <c r="D181" s="91"/>
      <c r="E181" s="91"/>
      <c r="F181" s="91"/>
      <c r="G181" s="91"/>
      <c r="H181" s="91"/>
      <c r="I181" s="91"/>
      <c r="J181" s="91"/>
      <c r="K181" s="91"/>
      <c r="L181" s="91"/>
      <c r="M181" s="91"/>
      <c r="N181" s="91"/>
      <c r="O181" s="91"/>
      <c r="P181" s="92"/>
    </row>
    <row r="182" spans="1:16" ht="66">
      <c r="A182" s="5" t="s">
        <v>208</v>
      </c>
      <c r="B182" s="1" t="s">
        <v>209</v>
      </c>
      <c r="C182" s="1" t="s">
        <v>210</v>
      </c>
      <c r="D182" s="1" t="s">
        <v>211</v>
      </c>
      <c r="E182" s="1" t="s">
        <v>212</v>
      </c>
      <c r="F182" s="1" t="s">
        <v>213</v>
      </c>
      <c r="G182" s="1" t="s">
        <v>214</v>
      </c>
      <c r="H182" s="1" t="s">
        <v>215</v>
      </c>
      <c r="I182" s="1" t="s">
        <v>216</v>
      </c>
      <c r="J182" s="11"/>
      <c r="K182" s="11"/>
      <c r="L182" s="11"/>
      <c r="M182" s="52" t="s">
        <v>217</v>
      </c>
      <c r="N182" s="4" t="s">
        <v>218</v>
      </c>
      <c r="O182" s="4" t="s">
        <v>219</v>
      </c>
      <c r="P182" s="55" t="s">
        <v>220</v>
      </c>
    </row>
    <row r="183" spans="1:18" ht="71.25">
      <c r="A183" s="12" t="s">
        <v>87</v>
      </c>
      <c r="B183" s="13"/>
      <c r="C183" s="14"/>
      <c r="D183" s="14"/>
      <c r="E183" s="13">
        <v>8000</v>
      </c>
      <c r="F183" s="35">
        <v>570000</v>
      </c>
      <c r="G183" s="15" t="s">
        <v>88</v>
      </c>
      <c r="H183" s="15" t="s">
        <v>634</v>
      </c>
      <c r="I183" s="16" t="s">
        <v>626</v>
      </c>
      <c r="J183" s="83">
        <f>E183/3487600</f>
        <v>0.0022938410368161487</v>
      </c>
      <c r="K183" s="83"/>
      <c r="L183" s="83">
        <f>E183/694600</f>
        <v>0.01151742009789807</v>
      </c>
      <c r="M183" s="23" t="s">
        <v>1022</v>
      </c>
      <c r="N183" s="11" t="s">
        <v>89</v>
      </c>
      <c r="O183" s="11" t="s">
        <v>90</v>
      </c>
      <c r="P183" s="51" t="s">
        <v>1373</v>
      </c>
      <c r="R183" s="9">
        <v>8000</v>
      </c>
    </row>
    <row r="184" spans="1:18" ht="85.5">
      <c r="A184" s="12" t="s">
        <v>87</v>
      </c>
      <c r="B184" s="13"/>
      <c r="C184" s="14"/>
      <c r="D184" s="14"/>
      <c r="E184" s="13">
        <v>2880</v>
      </c>
      <c r="F184" s="35"/>
      <c r="G184" s="15"/>
      <c r="H184" s="15"/>
      <c r="I184" s="16"/>
      <c r="J184" s="83"/>
      <c r="K184" s="83"/>
      <c r="L184" s="83"/>
      <c r="M184" s="23" t="s">
        <v>1023</v>
      </c>
      <c r="N184" s="11" t="s">
        <v>1539</v>
      </c>
      <c r="O184" s="11" t="s">
        <v>91</v>
      </c>
      <c r="P184" s="51" t="s">
        <v>92</v>
      </c>
      <c r="R184" s="9">
        <v>3552</v>
      </c>
    </row>
    <row r="185" spans="1:18" ht="57">
      <c r="A185" s="12" t="s">
        <v>87</v>
      </c>
      <c r="B185" s="13"/>
      <c r="C185" s="14"/>
      <c r="D185" s="14"/>
      <c r="E185" s="13">
        <v>6075</v>
      </c>
      <c r="F185" s="35"/>
      <c r="G185" s="15"/>
      <c r="H185" s="15"/>
      <c r="I185" s="16"/>
      <c r="J185" s="83"/>
      <c r="K185" s="83"/>
      <c r="L185" s="83"/>
      <c r="M185" s="23" t="s">
        <v>1024</v>
      </c>
      <c r="N185" s="11" t="s">
        <v>1258</v>
      </c>
      <c r="O185" s="11" t="s">
        <v>1257</v>
      </c>
      <c r="P185" s="51" t="s">
        <v>93</v>
      </c>
      <c r="R185" s="9">
        <v>7234</v>
      </c>
    </row>
    <row r="186" spans="1:18" ht="57">
      <c r="A186" s="12" t="s">
        <v>87</v>
      </c>
      <c r="B186" s="13"/>
      <c r="C186" s="14"/>
      <c r="D186" s="14"/>
      <c r="E186" s="13">
        <v>7200</v>
      </c>
      <c r="F186" s="35"/>
      <c r="G186" s="15"/>
      <c r="H186" s="15"/>
      <c r="I186" s="16"/>
      <c r="J186" s="83"/>
      <c r="K186" s="83"/>
      <c r="L186" s="83"/>
      <c r="M186" s="23" t="s">
        <v>1025</v>
      </c>
      <c r="N186" s="11" t="s">
        <v>94</v>
      </c>
      <c r="O186" s="11" t="s">
        <v>1615</v>
      </c>
      <c r="P186" s="51" t="s">
        <v>1480</v>
      </c>
      <c r="R186" s="9">
        <v>8600</v>
      </c>
    </row>
    <row r="187" spans="1:18" ht="128.25">
      <c r="A187" s="12" t="s">
        <v>87</v>
      </c>
      <c r="B187" s="13"/>
      <c r="C187" s="14"/>
      <c r="D187" s="14"/>
      <c r="E187" s="13">
        <v>10000</v>
      </c>
      <c r="F187" s="35"/>
      <c r="G187" s="15"/>
      <c r="H187" s="15"/>
      <c r="I187" s="16"/>
      <c r="J187" s="83"/>
      <c r="K187" s="83"/>
      <c r="L187" s="83"/>
      <c r="M187" s="23" t="s">
        <v>1026</v>
      </c>
      <c r="N187" s="11" t="s">
        <v>95</v>
      </c>
      <c r="O187" s="11" t="s">
        <v>1617</v>
      </c>
      <c r="P187" s="51" t="s">
        <v>1616</v>
      </c>
      <c r="R187" s="9">
        <v>10000</v>
      </c>
    </row>
    <row r="188" spans="1:18" ht="99.75">
      <c r="A188" s="12" t="s">
        <v>87</v>
      </c>
      <c r="B188" s="13"/>
      <c r="C188" s="14"/>
      <c r="D188" s="14"/>
      <c r="E188" s="13">
        <v>5135</v>
      </c>
      <c r="F188" s="35"/>
      <c r="G188" s="15"/>
      <c r="H188" s="15"/>
      <c r="I188" s="16"/>
      <c r="J188" s="83"/>
      <c r="K188" s="83"/>
      <c r="L188" s="83"/>
      <c r="M188" s="23" t="s">
        <v>1027</v>
      </c>
      <c r="N188" s="11" t="s">
        <v>96</v>
      </c>
      <c r="O188" s="11" t="s">
        <v>97</v>
      </c>
      <c r="P188" s="51" t="s">
        <v>98</v>
      </c>
      <c r="R188" s="9">
        <v>5250</v>
      </c>
    </row>
    <row r="189" spans="1:18" ht="42.75">
      <c r="A189" s="12" t="s">
        <v>87</v>
      </c>
      <c r="B189" s="13"/>
      <c r="C189" s="14"/>
      <c r="D189" s="14"/>
      <c r="E189" s="13">
        <v>1043</v>
      </c>
      <c r="F189" s="35"/>
      <c r="G189" s="15"/>
      <c r="H189" s="15"/>
      <c r="I189" s="16"/>
      <c r="J189" s="83"/>
      <c r="K189" s="83"/>
      <c r="L189" s="83"/>
      <c r="M189" s="23" t="s">
        <v>1028</v>
      </c>
      <c r="N189" s="11" t="s">
        <v>1002</v>
      </c>
      <c r="O189" s="11" t="s">
        <v>1003</v>
      </c>
      <c r="P189" s="51" t="s">
        <v>1004</v>
      </c>
      <c r="R189" s="9">
        <v>1043</v>
      </c>
    </row>
    <row r="190" spans="1:18" ht="171">
      <c r="A190" s="12" t="s">
        <v>87</v>
      </c>
      <c r="B190" s="13"/>
      <c r="C190" s="14"/>
      <c r="D190" s="14"/>
      <c r="E190" s="13">
        <v>5409</v>
      </c>
      <c r="F190" s="35"/>
      <c r="G190" s="15"/>
      <c r="H190" s="15"/>
      <c r="I190" s="16"/>
      <c r="J190" s="83"/>
      <c r="K190" s="83"/>
      <c r="L190" s="83"/>
      <c r="M190" s="23" t="s">
        <v>1029</v>
      </c>
      <c r="N190" s="11" t="s">
        <v>1411</v>
      </c>
      <c r="O190" s="11" t="s">
        <v>598</v>
      </c>
      <c r="P190" s="51" t="s">
        <v>99</v>
      </c>
      <c r="R190" s="9">
        <v>5420</v>
      </c>
    </row>
    <row r="191" spans="1:18" ht="85.5">
      <c r="A191" s="12" t="s">
        <v>87</v>
      </c>
      <c r="B191" s="13"/>
      <c r="C191" s="14"/>
      <c r="D191" s="14"/>
      <c r="E191" s="13">
        <v>11179</v>
      </c>
      <c r="F191" s="35"/>
      <c r="G191" s="15"/>
      <c r="H191" s="15"/>
      <c r="I191" s="16"/>
      <c r="J191" s="83"/>
      <c r="K191" s="83"/>
      <c r="L191" s="83"/>
      <c r="M191" s="23" t="s">
        <v>1518</v>
      </c>
      <c r="N191" s="11" t="s">
        <v>100</v>
      </c>
      <c r="O191" s="11" t="s">
        <v>101</v>
      </c>
      <c r="P191" s="51" t="s">
        <v>102</v>
      </c>
      <c r="R191" s="9">
        <v>12071</v>
      </c>
    </row>
    <row r="192" spans="1:18" ht="114">
      <c r="A192" s="12" t="s">
        <v>87</v>
      </c>
      <c r="B192" s="13"/>
      <c r="C192" s="14"/>
      <c r="D192" s="14"/>
      <c r="E192" s="13">
        <v>9120</v>
      </c>
      <c r="F192" s="35"/>
      <c r="G192" s="15"/>
      <c r="H192" s="15"/>
      <c r="I192" s="16"/>
      <c r="J192" s="83"/>
      <c r="K192" s="83"/>
      <c r="L192" s="83"/>
      <c r="M192" s="23" t="s">
        <v>1519</v>
      </c>
      <c r="N192" s="11" t="s">
        <v>103</v>
      </c>
      <c r="O192" s="11" t="s">
        <v>104</v>
      </c>
      <c r="P192" s="51" t="s">
        <v>1470</v>
      </c>
      <c r="R192" s="9">
        <v>9120</v>
      </c>
    </row>
    <row r="193" spans="1:18" ht="85.5">
      <c r="A193" s="12" t="s">
        <v>87</v>
      </c>
      <c r="B193" s="13"/>
      <c r="C193" s="14"/>
      <c r="D193" s="14"/>
      <c r="E193" s="13">
        <v>4000</v>
      </c>
      <c r="F193" s="35"/>
      <c r="G193" s="15"/>
      <c r="H193" s="15"/>
      <c r="I193" s="16"/>
      <c r="J193" s="83"/>
      <c r="K193" s="83"/>
      <c r="L193" s="83"/>
      <c r="M193" s="23" t="s">
        <v>1520</v>
      </c>
      <c r="N193" s="11" t="s">
        <v>1660</v>
      </c>
      <c r="O193" s="11" t="s">
        <v>1659</v>
      </c>
      <c r="P193" s="51" t="s">
        <v>1661</v>
      </c>
      <c r="R193" s="9">
        <v>4000</v>
      </c>
    </row>
    <row r="194" spans="1:18" ht="57">
      <c r="A194" s="12" t="s">
        <v>87</v>
      </c>
      <c r="B194" s="13"/>
      <c r="C194" s="14"/>
      <c r="D194" s="14"/>
      <c r="E194" s="13">
        <v>8290</v>
      </c>
      <c r="F194" s="35"/>
      <c r="G194" s="15"/>
      <c r="H194" s="15"/>
      <c r="I194" s="16"/>
      <c r="J194" s="83"/>
      <c r="K194" s="83"/>
      <c r="L194" s="83"/>
      <c r="M194" s="23" t="s">
        <v>1521</v>
      </c>
      <c r="N194" s="11" t="s">
        <v>105</v>
      </c>
      <c r="O194" s="11" t="s">
        <v>1662</v>
      </c>
      <c r="P194" s="51" t="s">
        <v>1663</v>
      </c>
      <c r="R194" s="9">
        <v>8290</v>
      </c>
    </row>
    <row r="195" spans="1:18" ht="99.75">
      <c r="A195" s="12" t="s">
        <v>87</v>
      </c>
      <c r="B195" s="13"/>
      <c r="C195" s="14"/>
      <c r="D195" s="14"/>
      <c r="E195" s="13">
        <v>12000</v>
      </c>
      <c r="F195" s="35"/>
      <c r="G195" s="15"/>
      <c r="H195" s="15"/>
      <c r="I195" s="16"/>
      <c r="J195" s="83"/>
      <c r="K195" s="83"/>
      <c r="L195" s="83"/>
      <c r="M195" s="23" t="s">
        <v>1523</v>
      </c>
      <c r="N195" s="11" t="s">
        <v>106</v>
      </c>
      <c r="O195" s="11" t="s">
        <v>107</v>
      </c>
      <c r="P195" s="51" t="s">
        <v>1596</v>
      </c>
      <c r="R195" s="9">
        <v>12000</v>
      </c>
    </row>
    <row r="196" spans="1:18" ht="114">
      <c r="A196" s="12" t="s">
        <v>87</v>
      </c>
      <c r="B196" s="13"/>
      <c r="C196" s="14"/>
      <c r="D196" s="14"/>
      <c r="E196" s="13">
        <v>6225</v>
      </c>
      <c r="F196" s="35"/>
      <c r="G196" s="15"/>
      <c r="H196" s="15"/>
      <c r="I196" s="16"/>
      <c r="J196" s="83"/>
      <c r="K196" s="83"/>
      <c r="L196" s="83"/>
      <c r="M196" s="23" t="s">
        <v>1524</v>
      </c>
      <c r="N196" s="11" t="s">
        <v>108</v>
      </c>
      <c r="O196" s="11" t="s">
        <v>109</v>
      </c>
      <c r="P196" s="51" t="s">
        <v>110</v>
      </c>
      <c r="R196" s="9">
        <v>6225</v>
      </c>
    </row>
    <row r="197" spans="1:18" ht="213.75">
      <c r="A197" s="12" t="s">
        <v>87</v>
      </c>
      <c r="B197" s="13"/>
      <c r="C197" s="14"/>
      <c r="D197" s="14"/>
      <c r="E197" s="13">
        <v>9350</v>
      </c>
      <c r="F197" s="35"/>
      <c r="G197" s="15"/>
      <c r="H197" s="15"/>
      <c r="I197" s="16"/>
      <c r="J197" s="83"/>
      <c r="K197" s="83"/>
      <c r="L197" s="83"/>
      <c r="M197" s="23" t="s">
        <v>991</v>
      </c>
      <c r="N197" s="11" t="s">
        <v>111</v>
      </c>
      <c r="O197" s="11" t="s">
        <v>112</v>
      </c>
      <c r="P197" s="51" t="s">
        <v>113</v>
      </c>
      <c r="R197" s="9">
        <v>9350</v>
      </c>
    </row>
    <row r="198" spans="1:18" ht="85.5">
      <c r="A198" s="12" t="s">
        <v>87</v>
      </c>
      <c r="B198" s="13"/>
      <c r="C198" s="14"/>
      <c r="D198" s="14"/>
      <c r="E198" s="13">
        <v>10040</v>
      </c>
      <c r="F198" s="35"/>
      <c r="G198" s="15"/>
      <c r="H198" s="15"/>
      <c r="I198" s="16"/>
      <c r="J198" s="83"/>
      <c r="K198" s="83"/>
      <c r="L198" s="83"/>
      <c r="M198" s="23" t="s">
        <v>992</v>
      </c>
      <c r="N198" s="11" t="s">
        <v>1582</v>
      </c>
      <c r="O198" s="11" t="s">
        <v>1581</v>
      </c>
      <c r="P198" s="51" t="s">
        <v>1580</v>
      </c>
      <c r="R198" s="9">
        <v>14355</v>
      </c>
    </row>
    <row r="199" spans="1:18" ht="71.25">
      <c r="A199" s="12" t="s">
        <v>87</v>
      </c>
      <c r="B199" s="13"/>
      <c r="C199" s="14"/>
      <c r="D199" s="14"/>
      <c r="E199" s="13">
        <v>10000</v>
      </c>
      <c r="F199" s="35"/>
      <c r="G199" s="15"/>
      <c r="H199" s="15"/>
      <c r="I199" s="16"/>
      <c r="J199" s="83"/>
      <c r="K199" s="83"/>
      <c r="L199" s="83"/>
      <c r="M199" s="23" t="s">
        <v>993</v>
      </c>
      <c r="N199" s="11" t="s">
        <v>1244</v>
      </c>
      <c r="O199" s="11" t="s">
        <v>156</v>
      </c>
      <c r="P199" s="51" t="s">
        <v>1295</v>
      </c>
      <c r="R199" s="9">
        <v>10000</v>
      </c>
    </row>
    <row r="200" spans="1:18" ht="99.75">
      <c r="A200" s="12" t="s">
        <v>87</v>
      </c>
      <c r="B200" s="13"/>
      <c r="C200" s="14"/>
      <c r="D200" s="14"/>
      <c r="E200" s="13">
        <v>13270</v>
      </c>
      <c r="F200" s="35"/>
      <c r="G200" s="15"/>
      <c r="H200" s="15"/>
      <c r="I200" s="16"/>
      <c r="J200" s="83"/>
      <c r="K200" s="83"/>
      <c r="L200" s="83"/>
      <c r="M200" s="23" t="s">
        <v>994</v>
      </c>
      <c r="N200" s="11" t="s">
        <v>114</v>
      </c>
      <c r="O200" s="11" t="s">
        <v>1584</v>
      </c>
      <c r="P200" s="51" t="s">
        <v>1583</v>
      </c>
      <c r="R200" s="9">
        <v>13650</v>
      </c>
    </row>
    <row r="201" spans="1:18" ht="99.75">
      <c r="A201" s="12" t="s">
        <v>87</v>
      </c>
      <c r="B201" s="13"/>
      <c r="C201" s="14"/>
      <c r="D201" s="14"/>
      <c r="E201" s="13">
        <v>11160</v>
      </c>
      <c r="F201" s="35"/>
      <c r="G201" s="15"/>
      <c r="H201" s="15"/>
      <c r="I201" s="16"/>
      <c r="J201" s="83"/>
      <c r="K201" s="83"/>
      <c r="L201" s="83"/>
      <c r="M201" s="23" t="s">
        <v>1142</v>
      </c>
      <c r="N201" s="11" t="s">
        <v>115</v>
      </c>
      <c r="O201" s="11" t="s">
        <v>116</v>
      </c>
      <c r="P201" s="51" t="s">
        <v>751</v>
      </c>
      <c r="R201" s="9">
        <v>11160</v>
      </c>
    </row>
    <row r="202" spans="1:18" ht="42.75">
      <c r="A202" s="12" t="s">
        <v>87</v>
      </c>
      <c r="B202" s="13"/>
      <c r="C202" s="14"/>
      <c r="D202" s="14"/>
      <c r="E202" s="13">
        <v>14380</v>
      </c>
      <c r="F202" s="35"/>
      <c r="G202" s="15"/>
      <c r="H202" s="15"/>
      <c r="I202" s="16"/>
      <c r="J202" s="83"/>
      <c r="K202" s="83"/>
      <c r="L202" s="83"/>
      <c r="M202" s="23" t="s">
        <v>752</v>
      </c>
      <c r="N202" s="11" t="s">
        <v>753</v>
      </c>
      <c r="O202" s="11" t="s">
        <v>754</v>
      </c>
      <c r="P202" s="51" t="s">
        <v>755</v>
      </c>
      <c r="R202" s="9">
        <v>14962</v>
      </c>
    </row>
    <row r="203" spans="1:18" ht="85.5">
      <c r="A203" s="12" t="s">
        <v>87</v>
      </c>
      <c r="B203" s="13"/>
      <c r="C203" s="14"/>
      <c r="D203" s="14"/>
      <c r="E203" s="13">
        <v>1833</v>
      </c>
      <c r="F203" s="35"/>
      <c r="G203" s="15"/>
      <c r="H203" s="15"/>
      <c r="I203" s="16"/>
      <c r="J203" s="83"/>
      <c r="K203" s="83"/>
      <c r="L203" s="83"/>
      <c r="M203" s="23" t="s">
        <v>756</v>
      </c>
      <c r="N203" s="11" t="s">
        <v>757</v>
      </c>
      <c r="O203" s="11" t="s">
        <v>758</v>
      </c>
      <c r="P203" s="51" t="s">
        <v>759</v>
      </c>
      <c r="R203" s="9">
        <v>1833</v>
      </c>
    </row>
    <row r="204" spans="1:18" ht="114">
      <c r="A204" s="12" t="s">
        <v>87</v>
      </c>
      <c r="B204" s="13"/>
      <c r="C204" s="14"/>
      <c r="D204" s="14"/>
      <c r="E204" s="13">
        <v>6000</v>
      </c>
      <c r="F204" s="35"/>
      <c r="G204" s="15"/>
      <c r="H204" s="15"/>
      <c r="I204" s="16"/>
      <c r="J204" s="83"/>
      <c r="K204" s="83"/>
      <c r="L204" s="83"/>
      <c r="M204" s="23" t="s">
        <v>760</v>
      </c>
      <c r="N204" s="11" t="s">
        <v>761</v>
      </c>
      <c r="O204" s="11" t="s">
        <v>762</v>
      </c>
      <c r="P204" s="51" t="s">
        <v>763</v>
      </c>
      <c r="R204" s="9">
        <v>6000</v>
      </c>
    </row>
    <row r="205" spans="1:18" ht="71.25">
      <c r="A205" s="12" t="s">
        <v>87</v>
      </c>
      <c r="B205" s="13"/>
      <c r="C205" s="14"/>
      <c r="D205" s="14"/>
      <c r="E205" s="13">
        <v>3708</v>
      </c>
      <c r="F205" s="35"/>
      <c r="G205" s="15"/>
      <c r="H205" s="15"/>
      <c r="I205" s="16"/>
      <c r="J205" s="83"/>
      <c r="K205" s="83"/>
      <c r="L205" s="83"/>
      <c r="M205" s="23" t="s">
        <v>1143</v>
      </c>
      <c r="N205" s="11" t="s">
        <v>764</v>
      </c>
      <c r="O205" s="11" t="s">
        <v>765</v>
      </c>
      <c r="P205" s="51" t="s">
        <v>766</v>
      </c>
      <c r="R205" s="9">
        <v>3708</v>
      </c>
    </row>
    <row r="206" spans="1:18" ht="71.25">
      <c r="A206" s="12" t="s">
        <v>87</v>
      </c>
      <c r="B206" s="13"/>
      <c r="C206" s="14"/>
      <c r="D206" s="14"/>
      <c r="E206" s="13">
        <v>5100</v>
      </c>
      <c r="F206" s="35"/>
      <c r="G206" s="15"/>
      <c r="H206" s="15"/>
      <c r="I206" s="16"/>
      <c r="J206" s="83"/>
      <c r="K206" s="83"/>
      <c r="L206" s="83"/>
      <c r="M206" s="23" t="s">
        <v>1144</v>
      </c>
      <c r="N206" s="11" t="s">
        <v>767</v>
      </c>
      <c r="O206" s="11" t="s">
        <v>768</v>
      </c>
      <c r="P206" s="51" t="s">
        <v>769</v>
      </c>
      <c r="R206" s="9">
        <v>5100</v>
      </c>
    </row>
    <row r="207" spans="1:18" ht="85.5">
      <c r="A207" s="12" t="s">
        <v>87</v>
      </c>
      <c r="B207" s="13"/>
      <c r="C207" s="14"/>
      <c r="D207" s="14"/>
      <c r="E207" s="13">
        <v>9785</v>
      </c>
      <c r="F207" s="35"/>
      <c r="G207" s="15"/>
      <c r="H207" s="15"/>
      <c r="I207" s="16"/>
      <c r="J207" s="83"/>
      <c r="K207" s="83"/>
      <c r="L207" s="83"/>
      <c r="M207" s="23" t="s">
        <v>1438</v>
      </c>
      <c r="N207" s="11" t="s">
        <v>770</v>
      </c>
      <c r="O207" s="11" t="s">
        <v>771</v>
      </c>
      <c r="P207" s="51" t="s">
        <v>772</v>
      </c>
      <c r="R207" s="9">
        <v>10605</v>
      </c>
    </row>
    <row r="208" spans="1:17" ht="135" customHeight="1">
      <c r="A208" s="12" t="s">
        <v>87</v>
      </c>
      <c r="B208" s="13">
        <v>14773</v>
      </c>
      <c r="C208" s="14"/>
      <c r="D208" s="14"/>
      <c r="E208" s="13"/>
      <c r="F208" s="35"/>
      <c r="G208" s="15"/>
      <c r="H208" s="15"/>
      <c r="I208" s="16"/>
      <c r="J208" s="83"/>
      <c r="K208" s="83"/>
      <c r="L208" s="83"/>
      <c r="M208" s="23" t="s">
        <v>1037</v>
      </c>
      <c r="N208" s="11" t="s">
        <v>773</v>
      </c>
      <c r="O208" s="11" t="s">
        <v>774</v>
      </c>
      <c r="P208" s="51" t="s">
        <v>775</v>
      </c>
      <c r="Q208" s="9">
        <v>15565</v>
      </c>
    </row>
    <row r="209" spans="1:18" ht="71.25">
      <c r="A209" s="12" t="s">
        <v>87</v>
      </c>
      <c r="B209" s="13"/>
      <c r="C209" s="14"/>
      <c r="D209" s="14"/>
      <c r="E209" s="13">
        <v>14775</v>
      </c>
      <c r="F209" s="35"/>
      <c r="G209" s="15"/>
      <c r="H209" s="15"/>
      <c r="I209" s="16"/>
      <c r="J209" s="83"/>
      <c r="K209" s="83"/>
      <c r="L209" s="83"/>
      <c r="M209" s="23" t="s">
        <v>1139</v>
      </c>
      <c r="N209" s="11" t="s">
        <v>776</v>
      </c>
      <c r="O209" s="11" t="s">
        <v>777</v>
      </c>
      <c r="P209" s="51" t="s">
        <v>778</v>
      </c>
      <c r="R209" s="9">
        <v>14775</v>
      </c>
    </row>
    <row r="210" spans="1:18" ht="128.25">
      <c r="A210" s="12" t="s">
        <v>87</v>
      </c>
      <c r="B210" s="13"/>
      <c r="C210" s="14"/>
      <c r="D210" s="14"/>
      <c r="E210" s="13">
        <v>2446</v>
      </c>
      <c r="F210" s="35"/>
      <c r="G210" s="15"/>
      <c r="H210" s="15"/>
      <c r="I210" s="16"/>
      <c r="J210" s="83"/>
      <c r="K210" s="83"/>
      <c r="L210" s="83"/>
      <c r="M210" s="23" t="s">
        <v>1140</v>
      </c>
      <c r="N210" s="11" t="s">
        <v>779</v>
      </c>
      <c r="O210" s="11" t="s">
        <v>609</v>
      </c>
      <c r="P210" s="51" t="s">
        <v>608</v>
      </c>
      <c r="R210" s="9">
        <v>2716</v>
      </c>
    </row>
    <row r="211" spans="1:17" ht="57">
      <c r="A211" s="12" t="s">
        <v>87</v>
      </c>
      <c r="B211" s="13">
        <v>6600</v>
      </c>
      <c r="C211" s="14"/>
      <c r="D211" s="14"/>
      <c r="E211" s="13"/>
      <c r="F211" s="35"/>
      <c r="G211" s="15"/>
      <c r="H211" s="15"/>
      <c r="I211" s="16"/>
      <c r="J211" s="83"/>
      <c r="K211" s="83"/>
      <c r="L211" s="83"/>
      <c r="M211" s="23" t="s">
        <v>1038</v>
      </c>
      <c r="N211" s="11" t="s">
        <v>780</v>
      </c>
      <c r="O211" s="11" t="s">
        <v>781</v>
      </c>
      <c r="P211" s="51" t="s">
        <v>782</v>
      </c>
      <c r="Q211" s="9">
        <v>6600</v>
      </c>
    </row>
    <row r="212" spans="1:17" ht="128.25">
      <c r="A212" s="12" t="s">
        <v>87</v>
      </c>
      <c r="B212" s="13">
        <v>2756</v>
      </c>
      <c r="C212" s="14"/>
      <c r="D212" s="14"/>
      <c r="E212" s="13"/>
      <c r="F212" s="35"/>
      <c r="G212" s="15"/>
      <c r="H212" s="15"/>
      <c r="I212" s="16"/>
      <c r="J212" s="83"/>
      <c r="K212" s="83"/>
      <c r="L212" s="83"/>
      <c r="M212" s="23" t="s">
        <v>1207</v>
      </c>
      <c r="N212" s="11" t="s">
        <v>1125</v>
      </c>
      <c r="O212" s="11" t="s">
        <v>1124</v>
      </c>
      <c r="P212" s="51" t="s">
        <v>1123</v>
      </c>
      <c r="Q212" s="9">
        <v>2756</v>
      </c>
    </row>
    <row r="213" spans="1:17" ht="85.5">
      <c r="A213" s="12" t="s">
        <v>87</v>
      </c>
      <c r="B213" s="13">
        <v>6310</v>
      </c>
      <c r="C213" s="14"/>
      <c r="D213" s="14"/>
      <c r="E213" s="13"/>
      <c r="F213" s="35"/>
      <c r="G213" s="15"/>
      <c r="H213" s="15"/>
      <c r="I213" s="16"/>
      <c r="J213" s="83"/>
      <c r="K213" s="83"/>
      <c r="L213" s="83"/>
      <c r="M213" s="23" t="s">
        <v>1208</v>
      </c>
      <c r="N213" s="11" t="s">
        <v>1127</v>
      </c>
      <c r="O213" s="11" t="s">
        <v>1126</v>
      </c>
      <c r="P213" s="51" t="s">
        <v>783</v>
      </c>
      <c r="Q213" s="9">
        <v>6310</v>
      </c>
    </row>
    <row r="214" spans="1:18" ht="57">
      <c r="A214" s="12" t="s">
        <v>87</v>
      </c>
      <c r="B214" s="13">
        <v>37074</v>
      </c>
      <c r="C214" s="14"/>
      <c r="D214" s="14"/>
      <c r="E214" s="13">
        <v>44570</v>
      </c>
      <c r="F214" s="35"/>
      <c r="G214" s="15"/>
      <c r="H214" s="15"/>
      <c r="I214" s="16"/>
      <c r="J214" s="83"/>
      <c r="K214" s="83"/>
      <c r="L214" s="83"/>
      <c r="M214" s="23" t="s">
        <v>784</v>
      </c>
      <c r="N214" s="11" t="s">
        <v>785</v>
      </c>
      <c r="O214" s="11" t="s">
        <v>786</v>
      </c>
      <c r="P214" s="51" t="s">
        <v>787</v>
      </c>
      <c r="Q214" s="9">
        <v>61490</v>
      </c>
      <c r="R214" s="9">
        <v>45000</v>
      </c>
    </row>
    <row r="215" spans="1:17" ht="71.25">
      <c r="A215" s="12" t="s">
        <v>87</v>
      </c>
      <c r="B215" s="13">
        <v>7416</v>
      </c>
      <c r="C215" s="14"/>
      <c r="D215" s="14"/>
      <c r="E215" s="13"/>
      <c r="F215" s="35"/>
      <c r="G215" s="15"/>
      <c r="H215" s="15"/>
      <c r="I215" s="16"/>
      <c r="J215" s="83"/>
      <c r="K215" s="83"/>
      <c r="L215" s="83"/>
      <c r="M215" s="23" t="s">
        <v>1269</v>
      </c>
      <c r="N215" s="11" t="s">
        <v>788</v>
      </c>
      <c r="O215" s="11" t="s">
        <v>789</v>
      </c>
      <c r="P215" s="51" t="s">
        <v>790</v>
      </c>
      <c r="Q215" s="9">
        <v>6000</v>
      </c>
    </row>
    <row r="216" spans="1:17" ht="85.5">
      <c r="A216" s="12" t="s">
        <v>87</v>
      </c>
      <c r="B216" s="13">
        <v>3291</v>
      </c>
      <c r="C216" s="14"/>
      <c r="D216" s="14"/>
      <c r="E216" s="13"/>
      <c r="F216" s="35"/>
      <c r="G216" s="15"/>
      <c r="H216" s="15"/>
      <c r="I216" s="16"/>
      <c r="J216" s="83"/>
      <c r="K216" s="83"/>
      <c r="L216" s="83"/>
      <c r="M216" s="23" t="s">
        <v>1270</v>
      </c>
      <c r="N216" s="11" t="s">
        <v>791</v>
      </c>
      <c r="O216" s="11" t="s">
        <v>792</v>
      </c>
      <c r="P216" s="51" t="s">
        <v>793</v>
      </c>
      <c r="Q216" s="9">
        <v>3360</v>
      </c>
    </row>
    <row r="217" spans="1:18" ht="49.5">
      <c r="A217" s="12" t="s">
        <v>87</v>
      </c>
      <c r="B217" s="13"/>
      <c r="C217" s="14"/>
      <c r="D217" s="14"/>
      <c r="E217" s="13">
        <v>10320</v>
      </c>
      <c r="F217" s="35"/>
      <c r="G217" s="15"/>
      <c r="H217" s="15"/>
      <c r="I217" s="16"/>
      <c r="J217" s="83"/>
      <c r="K217" s="83"/>
      <c r="L217" s="83"/>
      <c r="M217" s="23" t="s">
        <v>1271</v>
      </c>
      <c r="N217" s="11" t="s">
        <v>794</v>
      </c>
      <c r="O217" s="11" t="s">
        <v>795</v>
      </c>
      <c r="P217" s="51" t="s">
        <v>1170</v>
      </c>
      <c r="R217" s="9">
        <v>9700</v>
      </c>
    </row>
    <row r="218" spans="1:18" ht="99">
      <c r="A218" s="12" t="s">
        <v>87</v>
      </c>
      <c r="B218" s="13">
        <v>2445</v>
      </c>
      <c r="C218" s="14"/>
      <c r="D218" s="14"/>
      <c r="E218" s="13">
        <v>8144</v>
      </c>
      <c r="F218" s="35"/>
      <c r="G218" s="15"/>
      <c r="H218" s="15"/>
      <c r="I218" s="16"/>
      <c r="J218" s="83"/>
      <c r="K218" s="83"/>
      <c r="L218" s="83"/>
      <c r="M218" s="23" t="s">
        <v>233</v>
      </c>
      <c r="N218" s="11" t="s">
        <v>1048</v>
      </c>
      <c r="O218" s="11" t="s">
        <v>796</v>
      </c>
      <c r="P218" s="51" t="s">
        <v>157</v>
      </c>
      <c r="Q218" s="9">
        <v>1480</v>
      </c>
      <c r="R218" s="9">
        <v>10000</v>
      </c>
    </row>
    <row r="219" spans="1:16" ht="114">
      <c r="A219" s="12" t="s">
        <v>87</v>
      </c>
      <c r="B219" s="13">
        <v>123770</v>
      </c>
      <c r="C219" s="14"/>
      <c r="D219" s="14"/>
      <c r="E219" s="13">
        <v>66117</v>
      </c>
      <c r="F219" s="35"/>
      <c r="G219" s="15"/>
      <c r="H219" s="15"/>
      <c r="I219" s="16"/>
      <c r="J219" s="83"/>
      <c r="K219" s="83"/>
      <c r="L219" s="83"/>
      <c r="M219" s="23" t="s">
        <v>158</v>
      </c>
      <c r="N219" s="11" t="s">
        <v>159</v>
      </c>
      <c r="O219" s="11" t="s">
        <v>1047</v>
      </c>
      <c r="P219" s="51" t="s">
        <v>1046</v>
      </c>
    </row>
    <row r="220" spans="1:17" ht="114">
      <c r="A220" s="12" t="s">
        <v>1579</v>
      </c>
      <c r="B220" s="13">
        <v>13720</v>
      </c>
      <c r="C220" s="14"/>
      <c r="D220" s="14"/>
      <c r="E220" s="13"/>
      <c r="F220" s="35">
        <v>100000</v>
      </c>
      <c r="G220" s="15" t="s">
        <v>160</v>
      </c>
      <c r="H220" s="15" t="s">
        <v>643</v>
      </c>
      <c r="I220" s="16" t="s">
        <v>626</v>
      </c>
      <c r="J220" s="83"/>
      <c r="K220" s="83"/>
      <c r="L220" s="83"/>
      <c r="M220" s="23" t="s">
        <v>161</v>
      </c>
      <c r="N220" s="11" t="s">
        <v>162</v>
      </c>
      <c r="O220" s="11" t="s">
        <v>163</v>
      </c>
      <c r="P220" s="51" t="s">
        <v>164</v>
      </c>
      <c r="Q220" s="9">
        <v>13596</v>
      </c>
    </row>
    <row r="221" spans="1:17" ht="71.25">
      <c r="A221" s="12" t="s">
        <v>1579</v>
      </c>
      <c r="B221" s="13">
        <v>3703</v>
      </c>
      <c r="C221" s="14"/>
      <c r="D221" s="14"/>
      <c r="E221" s="13"/>
      <c r="F221" s="35"/>
      <c r="G221" s="15"/>
      <c r="H221" s="15"/>
      <c r="I221" s="16"/>
      <c r="J221" s="83"/>
      <c r="K221" s="83"/>
      <c r="L221" s="83"/>
      <c r="M221" s="23" t="s">
        <v>995</v>
      </c>
      <c r="N221" s="11" t="s">
        <v>1246</v>
      </c>
      <c r="O221" s="11" t="s">
        <v>1245</v>
      </c>
      <c r="P221" s="51" t="s">
        <v>1294</v>
      </c>
      <c r="Q221" s="9">
        <v>3703</v>
      </c>
    </row>
    <row r="222" spans="1:17" ht="49.5">
      <c r="A222" s="12" t="s">
        <v>1579</v>
      </c>
      <c r="B222" s="13">
        <v>900</v>
      </c>
      <c r="C222" s="14"/>
      <c r="D222" s="14"/>
      <c r="E222" s="13"/>
      <c r="F222" s="35"/>
      <c r="G222" s="15"/>
      <c r="H222" s="15"/>
      <c r="I222" s="16"/>
      <c r="J222" s="83"/>
      <c r="K222" s="83"/>
      <c r="L222" s="83"/>
      <c r="M222" s="23" t="s">
        <v>996</v>
      </c>
      <c r="N222" s="11" t="s">
        <v>1421</v>
      </c>
      <c r="O222" s="11" t="s">
        <v>165</v>
      </c>
      <c r="P222" s="51" t="s">
        <v>166</v>
      </c>
      <c r="Q222" s="9">
        <v>800</v>
      </c>
    </row>
    <row r="223" spans="1:17" ht="57">
      <c r="A223" s="12" t="s">
        <v>1579</v>
      </c>
      <c r="B223" s="13">
        <v>3978</v>
      </c>
      <c r="C223" s="14"/>
      <c r="D223" s="14"/>
      <c r="E223" s="13"/>
      <c r="F223" s="35"/>
      <c r="G223" s="15"/>
      <c r="H223" s="15"/>
      <c r="I223" s="16"/>
      <c r="J223" s="83"/>
      <c r="K223" s="83"/>
      <c r="L223" s="83"/>
      <c r="M223" s="23" t="s">
        <v>1625</v>
      </c>
      <c r="N223" s="11" t="s">
        <v>1422</v>
      </c>
      <c r="O223" s="11" t="s">
        <v>1423</v>
      </c>
      <c r="P223" s="51" t="s">
        <v>167</v>
      </c>
      <c r="Q223" s="9">
        <v>4328</v>
      </c>
    </row>
    <row r="224" spans="1:17" ht="71.25">
      <c r="A224" s="12" t="s">
        <v>1579</v>
      </c>
      <c r="B224" s="13">
        <v>1584</v>
      </c>
      <c r="C224" s="14"/>
      <c r="D224" s="14"/>
      <c r="E224" s="13"/>
      <c r="F224" s="35"/>
      <c r="G224" s="15"/>
      <c r="H224" s="15"/>
      <c r="I224" s="16"/>
      <c r="J224" s="83"/>
      <c r="K224" s="83"/>
      <c r="L224" s="83"/>
      <c r="M224" s="23" t="s">
        <v>1626</v>
      </c>
      <c r="N224" s="11" t="s">
        <v>168</v>
      </c>
      <c r="O224" s="11" t="s">
        <v>1424</v>
      </c>
      <c r="P224" s="51" t="s">
        <v>169</v>
      </c>
      <c r="Q224" s="9">
        <v>1446</v>
      </c>
    </row>
    <row r="225" spans="1:17" ht="156.75">
      <c r="A225" s="12" t="s">
        <v>1579</v>
      </c>
      <c r="B225" s="13">
        <v>15874</v>
      </c>
      <c r="C225" s="14"/>
      <c r="D225" s="14"/>
      <c r="E225" s="13"/>
      <c r="F225" s="35"/>
      <c r="G225" s="15"/>
      <c r="H225" s="15"/>
      <c r="I225" s="16"/>
      <c r="J225" s="83"/>
      <c r="K225" s="83"/>
      <c r="L225" s="83"/>
      <c r="M225" s="23" t="s">
        <v>1627</v>
      </c>
      <c r="N225" s="11" t="s">
        <v>1425</v>
      </c>
      <c r="O225" s="11" t="s">
        <v>1444</v>
      </c>
      <c r="P225" s="51" t="s">
        <v>240</v>
      </c>
      <c r="Q225" s="9">
        <v>17632</v>
      </c>
    </row>
    <row r="226" spans="1:17" ht="99.75">
      <c r="A226" s="12" t="s">
        <v>1579</v>
      </c>
      <c r="B226" s="13">
        <v>11535</v>
      </c>
      <c r="C226" s="14"/>
      <c r="D226" s="14"/>
      <c r="E226" s="13"/>
      <c r="F226" s="35"/>
      <c r="G226" s="15"/>
      <c r="H226" s="15"/>
      <c r="I226" s="16"/>
      <c r="J226" s="83"/>
      <c r="K226" s="83"/>
      <c r="L226" s="83"/>
      <c r="M226" s="23" t="s">
        <v>1628</v>
      </c>
      <c r="N226" s="11" t="s">
        <v>1446</v>
      </c>
      <c r="O226" s="11" t="s">
        <v>1445</v>
      </c>
      <c r="P226" s="51" t="s">
        <v>170</v>
      </c>
      <c r="Q226" s="9">
        <v>11369</v>
      </c>
    </row>
    <row r="227" spans="1:17" ht="99.75">
      <c r="A227" s="12" t="s">
        <v>1579</v>
      </c>
      <c r="B227" s="13">
        <v>6691</v>
      </c>
      <c r="C227" s="14"/>
      <c r="D227" s="14"/>
      <c r="E227" s="13"/>
      <c r="F227" s="35"/>
      <c r="G227" s="15"/>
      <c r="H227" s="15"/>
      <c r="I227" s="16"/>
      <c r="J227" s="83"/>
      <c r="K227" s="83"/>
      <c r="L227" s="83"/>
      <c r="M227" s="23" t="s">
        <v>1629</v>
      </c>
      <c r="N227" s="11" t="s">
        <v>118</v>
      </c>
      <c r="O227" s="11" t="s">
        <v>1222</v>
      </c>
      <c r="P227" s="51" t="s">
        <v>239</v>
      </c>
      <c r="Q227" s="9">
        <v>8146</v>
      </c>
    </row>
    <row r="228" spans="1:17" ht="71.25">
      <c r="A228" s="12" t="s">
        <v>1579</v>
      </c>
      <c r="B228" s="13">
        <v>3100</v>
      </c>
      <c r="C228" s="14"/>
      <c r="D228" s="14"/>
      <c r="E228" s="13"/>
      <c r="F228" s="35"/>
      <c r="G228" s="15"/>
      <c r="H228" s="15"/>
      <c r="I228" s="16"/>
      <c r="J228" s="83"/>
      <c r="K228" s="83"/>
      <c r="L228" s="83"/>
      <c r="M228" s="23" t="s">
        <v>1630</v>
      </c>
      <c r="N228" s="11" t="s">
        <v>171</v>
      </c>
      <c r="O228" s="11" t="s">
        <v>172</v>
      </c>
      <c r="P228" s="51" t="s">
        <v>173</v>
      </c>
      <c r="Q228" s="9">
        <v>4612</v>
      </c>
    </row>
    <row r="229" spans="1:17" ht="142.5">
      <c r="A229" s="12" t="s">
        <v>1579</v>
      </c>
      <c r="B229" s="13">
        <v>3997</v>
      </c>
      <c r="C229" s="14"/>
      <c r="D229" s="14"/>
      <c r="E229" s="13"/>
      <c r="F229" s="35"/>
      <c r="G229" s="15"/>
      <c r="H229" s="15"/>
      <c r="I229" s="16"/>
      <c r="J229" s="83"/>
      <c r="K229" s="83"/>
      <c r="L229" s="83"/>
      <c r="M229" s="23" t="s">
        <v>1229</v>
      </c>
      <c r="N229" s="11" t="s">
        <v>174</v>
      </c>
      <c r="O229" s="11" t="s">
        <v>175</v>
      </c>
      <c r="P229" s="51" t="s">
        <v>238</v>
      </c>
      <c r="Q229" s="9">
        <v>4271</v>
      </c>
    </row>
    <row r="230" spans="1:17" ht="256.5">
      <c r="A230" s="12" t="s">
        <v>1579</v>
      </c>
      <c r="B230" s="13">
        <v>8691</v>
      </c>
      <c r="C230" s="14"/>
      <c r="D230" s="14"/>
      <c r="E230" s="13"/>
      <c r="F230" s="35"/>
      <c r="G230" s="15"/>
      <c r="H230" s="15"/>
      <c r="I230" s="16"/>
      <c r="J230" s="83"/>
      <c r="K230" s="83"/>
      <c r="L230" s="83"/>
      <c r="M230" s="23" t="s">
        <v>1405</v>
      </c>
      <c r="N230" s="11" t="s">
        <v>226</v>
      </c>
      <c r="O230" s="11" t="s">
        <v>225</v>
      </c>
      <c r="P230" s="51" t="s">
        <v>610</v>
      </c>
      <c r="Q230" s="9">
        <v>9127</v>
      </c>
    </row>
    <row r="231" spans="1:17" ht="128.25">
      <c r="A231" s="12" t="s">
        <v>1579</v>
      </c>
      <c r="B231" s="13">
        <v>4800</v>
      </c>
      <c r="C231" s="14"/>
      <c r="D231" s="14"/>
      <c r="E231" s="13"/>
      <c r="F231" s="35"/>
      <c r="G231" s="15"/>
      <c r="H231" s="15"/>
      <c r="I231" s="16"/>
      <c r="J231" s="83"/>
      <c r="K231" s="83"/>
      <c r="L231" s="83"/>
      <c r="M231" s="23" t="s">
        <v>1209</v>
      </c>
      <c r="N231" s="11" t="s">
        <v>1130</v>
      </c>
      <c r="O231" s="11" t="s">
        <v>1129</v>
      </c>
      <c r="P231" s="51" t="s">
        <v>1128</v>
      </c>
      <c r="Q231" s="9">
        <v>7610</v>
      </c>
    </row>
    <row r="232" spans="1:17" ht="185.25">
      <c r="A232" s="12" t="s">
        <v>1579</v>
      </c>
      <c r="B232" s="13">
        <v>21427</v>
      </c>
      <c r="C232" s="14"/>
      <c r="D232" s="14"/>
      <c r="E232" s="13"/>
      <c r="F232" s="35"/>
      <c r="G232" s="15"/>
      <c r="H232" s="15"/>
      <c r="I232" s="16"/>
      <c r="J232" s="83"/>
      <c r="K232" s="83"/>
      <c r="L232" s="83"/>
      <c r="M232" s="23" t="s">
        <v>176</v>
      </c>
      <c r="N232" s="11" t="s">
        <v>1171</v>
      </c>
      <c r="O232" s="11" t="s">
        <v>177</v>
      </c>
      <c r="P232" s="51" t="s">
        <v>610</v>
      </c>
      <c r="Q232" s="9">
        <v>19640</v>
      </c>
    </row>
    <row r="233" spans="1:16" ht="16.5">
      <c r="A233" s="7" t="s">
        <v>1603</v>
      </c>
      <c r="B233" s="25">
        <f>SUM(B183:B232)</f>
        <v>304435</v>
      </c>
      <c r="C233" s="25">
        <f>SUM(C183:C232)</f>
        <v>0</v>
      </c>
      <c r="D233" s="25">
        <f>SUM(D183:D232)</f>
        <v>0</v>
      </c>
      <c r="E233" s="25">
        <f>SUM(E183:E232)</f>
        <v>337554</v>
      </c>
      <c r="F233" s="25">
        <f>SUM(F213:F221)</f>
        <v>100000</v>
      </c>
      <c r="G233" s="15"/>
      <c r="H233" s="15"/>
      <c r="I233" s="16"/>
      <c r="J233" s="17"/>
      <c r="K233" s="17"/>
      <c r="L233" s="17"/>
      <c r="M233" s="23"/>
      <c r="N233" s="11"/>
      <c r="O233" s="11"/>
      <c r="P233" s="51"/>
    </row>
    <row r="234" spans="1:16" ht="16.5">
      <c r="A234" s="10" t="s">
        <v>203</v>
      </c>
      <c r="B234" s="91" t="s">
        <v>131</v>
      </c>
      <c r="C234" s="91"/>
      <c r="D234" s="91"/>
      <c r="E234" s="91"/>
      <c r="F234" s="91"/>
      <c r="G234" s="91"/>
      <c r="H234" s="91"/>
      <c r="I234" s="91"/>
      <c r="J234" s="91"/>
      <c r="K234" s="91"/>
      <c r="L234" s="91"/>
      <c r="M234" s="91"/>
      <c r="N234" s="91"/>
      <c r="O234" s="91"/>
      <c r="P234" s="92"/>
    </row>
    <row r="235" spans="1:16" ht="16.5">
      <c r="A235" s="10" t="s">
        <v>1602</v>
      </c>
      <c r="B235" s="91" t="s">
        <v>1541</v>
      </c>
      <c r="C235" s="91"/>
      <c r="D235" s="91"/>
      <c r="E235" s="91"/>
      <c r="F235" s="91"/>
      <c r="G235" s="91"/>
      <c r="H235" s="91"/>
      <c r="I235" s="91"/>
      <c r="J235" s="91"/>
      <c r="K235" s="91"/>
      <c r="L235" s="91"/>
      <c r="M235" s="91"/>
      <c r="N235" s="91"/>
      <c r="O235" s="91"/>
      <c r="P235" s="92"/>
    </row>
    <row r="236" spans="1:16" ht="16.5">
      <c r="A236" s="10" t="s">
        <v>1604</v>
      </c>
      <c r="B236" s="91" t="s">
        <v>1605</v>
      </c>
      <c r="C236" s="91"/>
      <c r="D236" s="91"/>
      <c r="E236" s="91"/>
      <c r="F236" s="91"/>
      <c r="G236" s="91"/>
      <c r="H236" s="91"/>
      <c r="I236" s="91"/>
      <c r="J236" s="91"/>
      <c r="K236" s="91"/>
      <c r="L236" s="91"/>
      <c r="M236" s="91"/>
      <c r="N236" s="91"/>
      <c r="O236" s="91"/>
      <c r="P236" s="92"/>
    </row>
    <row r="237" spans="1:16" ht="66">
      <c r="A237" s="5" t="s">
        <v>208</v>
      </c>
      <c r="B237" s="1" t="s">
        <v>209</v>
      </c>
      <c r="C237" s="1" t="s">
        <v>210</v>
      </c>
      <c r="D237" s="1" t="s">
        <v>211</v>
      </c>
      <c r="E237" s="1" t="s">
        <v>212</v>
      </c>
      <c r="F237" s="1" t="s">
        <v>213</v>
      </c>
      <c r="G237" s="1" t="s">
        <v>214</v>
      </c>
      <c r="H237" s="1" t="s">
        <v>215</v>
      </c>
      <c r="I237" s="1" t="s">
        <v>216</v>
      </c>
      <c r="J237" s="11"/>
      <c r="K237" s="11"/>
      <c r="L237" s="11"/>
      <c r="M237" s="52" t="s">
        <v>217</v>
      </c>
      <c r="N237" s="4" t="s">
        <v>218</v>
      </c>
      <c r="O237" s="4" t="s">
        <v>219</v>
      </c>
      <c r="P237" s="55" t="s">
        <v>220</v>
      </c>
    </row>
    <row r="238" spans="1:18" ht="57">
      <c r="A238" s="12" t="s">
        <v>178</v>
      </c>
      <c r="B238" s="34"/>
      <c r="C238" s="35"/>
      <c r="D238" s="34"/>
      <c r="E238" s="13">
        <v>46460</v>
      </c>
      <c r="F238" s="35">
        <v>507000</v>
      </c>
      <c r="G238" s="15" t="s">
        <v>179</v>
      </c>
      <c r="H238" s="15" t="s">
        <v>643</v>
      </c>
      <c r="I238" s="16" t="s">
        <v>626</v>
      </c>
      <c r="J238" s="83">
        <f>E238/3487600</f>
        <v>0.013321481821309784</v>
      </c>
      <c r="K238" s="83"/>
      <c r="L238" s="83">
        <f>E238/694600</f>
        <v>0.06688741721854305</v>
      </c>
      <c r="M238" s="23" t="s">
        <v>1230</v>
      </c>
      <c r="N238" s="11" t="s">
        <v>180</v>
      </c>
      <c r="O238" s="11" t="s">
        <v>181</v>
      </c>
      <c r="P238" s="51" t="s">
        <v>182</v>
      </c>
      <c r="R238" s="9">
        <v>46560</v>
      </c>
    </row>
    <row r="239" spans="1:18" ht="128.25">
      <c r="A239" s="12" t="s">
        <v>178</v>
      </c>
      <c r="B239" s="34"/>
      <c r="C239" s="35"/>
      <c r="D239" s="34"/>
      <c r="E239" s="13">
        <v>21249</v>
      </c>
      <c r="F239" s="35"/>
      <c r="G239" s="15"/>
      <c r="H239" s="15"/>
      <c r="I239" s="16"/>
      <c r="J239" s="83"/>
      <c r="K239" s="83"/>
      <c r="L239" s="83"/>
      <c r="M239" s="23" t="s">
        <v>1231</v>
      </c>
      <c r="N239" s="11" t="s">
        <v>183</v>
      </c>
      <c r="O239" s="11" t="s">
        <v>184</v>
      </c>
      <c r="P239" s="51" t="s">
        <v>237</v>
      </c>
      <c r="R239" s="9">
        <v>21245</v>
      </c>
    </row>
    <row r="240" spans="1:17" ht="115.5">
      <c r="A240" s="12" t="s">
        <v>178</v>
      </c>
      <c r="B240" s="13">
        <v>49140</v>
      </c>
      <c r="C240" s="35"/>
      <c r="D240" s="34"/>
      <c r="E240" s="13"/>
      <c r="F240" s="35"/>
      <c r="G240" s="15"/>
      <c r="H240" s="15"/>
      <c r="I240" s="16"/>
      <c r="J240" s="83"/>
      <c r="K240" s="83"/>
      <c r="L240" s="83"/>
      <c r="M240" s="23" t="s">
        <v>1276</v>
      </c>
      <c r="N240" s="11" t="s">
        <v>185</v>
      </c>
      <c r="O240" s="11" t="s">
        <v>186</v>
      </c>
      <c r="P240" s="51" t="s">
        <v>187</v>
      </c>
      <c r="Q240" s="9">
        <v>48952</v>
      </c>
    </row>
    <row r="241" spans="1:17" ht="99.75">
      <c r="A241" s="12" t="s">
        <v>178</v>
      </c>
      <c r="B241" s="13">
        <v>25767</v>
      </c>
      <c r="C241" s="35"/>
      <c r="D241" s="34"/>
      <c r="E241" s="13"/>
      <c r="F241" s="35"/>
      <c r="G241" s="15"/>
      <c r="H241" s="15"/>
      <c r="I241" s="16"/>
      <c r="J241" s="83"/>
      <c r="K241" s="83"/>
      <c r="L241" s="83"/>
      <c r="M241" s="23" t="s">
        <v>1277</v>
      </c>
      <c r="N241" s="11" t="s">
        <v>188</v>
      </c>
      <c r="O241" s="11" t="s">
        <v>189</v>
      </c>
      <c r="P241" s="51" t="s">
        <v>190</v>
      </c>
      <c r="Q241" s="9">
        <v>41970</v>
      </c>
    </row>
    <row r="242" spans="1:17" ht="142.5">
      <c r="A242" s="12" t="s">
        <v>178</v>
      </c>
      <c r="B242" s="13">
        <v>7750</v>
      </c>
      <c r="C242" s="35"/>
      <c r="D242" s="34"/>
      <c r="E242" s="13"/>
      <c r="F242" s="35"/>
      <c r="G242" s="15"/>
      <c r="H242" s="15"/>
      <c r="I242" s="16"/>
      <c r="J242" s="83"/>
      <c r="K242" s="83"/>
      <c r="L242" s="83"/>
      <c r="M242" s="23" t="s">
        <v>1039</v>
      </c>
      <c r="N242" s="11" t="s">
        <v>191</v>
      </c>
      <c r="O242" s="11" t="s">
        <v>192</v>
      </c>
      <c r="P242" s="51" t="s">
        <v>193</v>
      </c>
      <c r="Q242" s="9">
        <v>9800</v>
      </c>
    </row>
    <row r="243" spans="1:17" ht="66">
      <c r="A243" s="12" t="s">
        <v>178</v>
      </c>
      <c r="B243" s="13">
        <v>7665</v>
      </c>
      <c r="C243" s="35"/>
      <c r="D243" s="34"/>
      <c r="E243" s="13"/>
      <c r="F243" s="35"/>
      <c r="G243" s="15"/>
      <c r="H243" s="15"/>
      <c r="I243" s="16"/>
      <c r="J243" s="83"/>
      <c r="K243" s="83"/>
      <c r="L243" s="83"/>
      <c r="M243" s="23" t="s">
        <v>1040</v>
      </c>
      <c r="N243" s="11" t="s">
        <v>866</v>
      </c>
      <c r="O243" s="11" t="s">
        <v>865</v>
      </c>
      <c r="P243" s="51" t="s">
        <v>864</v>
      </c>
      <c r="Q243" s="9">
        <v>7665</v>
      </c>
    </row>
    <row r="244" spans="1:17" ht="99.75">
      <c r="A244" s="12" t="s">
        <v>178</v>
      </c>
      <c r="B244" s="13">
        <v>4772</v>
      </c>
      <c r="C244" s="35"/>
      <c r="D244" s="34"/>
      <c r="E244" s="13"/>
      <c r="F244" s="35"/>
      <c r="G244" s="15"/>
      <c r="H244" s="15"/>
      <c r="I244" s="16"/>
      <c r="J244" s="83"/>
      <c r="K244" s="83"/>
      <c r="L244" s="83"/>
      <c r="M244" s="23" t="s">
        <v>1041</v>
      </c>
      <c r="N244" s="11" t="s">
        <v>194</v>
      </c>
      <c r="O244" s="11" t="s">
        <v>195</v>
      </c>
      <c r="P244" s="51" t="s">
        <v>196</v>
      </c>
      <c r="Q244" s="9">
        <v>4725</v>
      </c>
    </row>
    <row r="245" spans="1:17" ht="85.5">
      <c r="A245" s="12" t="s">
        <v>178</v>
      </c>
      <c r="B245" s="13">
        <v>7990</v>
      </c>
      <c r="C245" s="35"/>
      <c r="D245" s="34"/>
      <c r="E245" s="13"/>
      <c r="F245" s="35"/>
      <c r="G245" s="15"/>
      <c r="H245" s="15"/>
      <c r="I245" s="16"/>
      <c r="J245" s="83"/>
      <c r="K245" s="83"/>
      <c r="L245" s="83"/>
      <c r="M245" s="23" t="s">
        <v>1042</v>
      </c>
      <c r="N245" s="11" t="s">
        <v>197</v>
      </c>
      <c r="O245" s="11" t="s">
        <v>198</v>
      </c>
      <c r="P245" s="51" t="s">
        <v>199</v>
      </c>
      <c r="Q245" s="9">
        <v>7990</v>
      </c>
    </row>
    <row r="246" spans="1:18" ht="99.75">
      <c r="A246" s="12" t="s">
        <v>178</v>
      </c>
      <c r="B246" s="13">
        <v>11679</v>
      </c>
      <c r="C246" s="35"/>
      <c r="D246" s="34"/>
      <c r="E246" s="13">
        <v>51075</v>
      </c>
      <c r="F246" s="35"/>
      <c r="G246" s="15"/>
      <c r="H246" s="15"/>
      <c r="I246" s="16"/>
      <c r="J246" s="83"/>
      <c r="K246" s="83"/>
      <c r="L246" s="83"/>
      <c r="M246" s="23" t="s">
        <v>309</v>
      </c>
      <c r="N246" s="11" t="s">
        <v>818</v>
      </c>
      <c r="O246" s="11" t="s">
        <v>819</v>
      </c>
      <c r="P246" s="51" t="s">
        <v>820</v>
      </c>
      <c r="Q246" s="9">
        <v>19323</v>
      </c>
      <c r="R246" s="9">
        <v>51067</v>
      </c>
    </row>
    <row r="247" spans="1:17" ht="57">
      <c r="A247" s="12" t="s">
        <v>178</v>
      </c>
      <c r="B247" s="13">
        <v>558</v>
      </c>
      <c r="C247" s="35"/>
      <c r="D247" s="34"/>
      <c r="E247" s="13"/>
      <c r="F247" s="35"/>
      <c r="G247" s="15"/>
      <c r="H247" s="15"/>
      <c r="I247" s="16"/>
      <c r="J247" s="83"/>
      <c r="K247" s="83"/>
      <c r="L247" s="83"/>
      <c r="M247" s="23" t="s">
        <v>1272</v>
      </c>
      <c r="N247" s="11" t="s">
        <v>821</v>
      </c>
      <c r="O247" s="11" t="s">
        <v>822</v>
      </c>
      <c r="P247" s="51" t="s">
        <v>823</v>
      </c>
      <c r="Q247" s="9">
        <v>1000</v>
      </c>
    </row>
    <row r="248" spans="1:17" ht="213.75">
      <c r="A248" s="12" t="s">
        <v>178</v>
      </c>
      <c r="B248" s="13">
        <v>10360</v>
      </c>
      <c r="C248" s="35"/>
      <c r="D248" s="34"/>
      <c r="E248" s="13"/>
      <c r="F248" s="35"/>
      <c r="G248" s="15"/>
      <c r="H248" s="15"/>
      <c r="I248" s="16"/>
      <c r="J248" s="83"/>
      <c r="K248" s="83"/>
      <c r="L248" s="83"/>
      <c r="M248" s="23" t="s">
        <v>824</v>
      </c>
      <c r="N248" s="11" t="s">
        <v>806</v>
      </c>
      <c r="O248" s="11" t="s">
        <v>805</v>
      </c>
      <c r="P248" s="51" t="s">
        <v>825</v>
      </c>
      <c r="Q248" s="9">
        <v>10360</v>
      </c>
    </row>
    <row r="249" spans="1:16" ht="99.75">
      <c r="A249" s="12" t="s">
        <v>178</v>
      </c>
      <c r="B249" s="13">
        <v>18800</v>
      </c>
      <c r="C249" s="35"/>
      <c r="D249" s="34"/>
      <c r="E249" s="13">
        <v>103870</v>
      </c>
      <c r="F249" s="35"/>
      <c r="G249" s="15"/>
      <c r="H249" s="15"/>
      <c r="I249" s="16"/>
      <c r="J249" s="83"/>
      <c r="K249" s="83"/>
      <c r="L249" s="83"/>
      <c r="M249" s="23" t="s">
        <v>200</v>
      </c>
      <c r="N249" s="11" t="s">
        <v>1172</v>
      </c>
      <c r="O249" s="11" t="s">
        <v>1177</v>
      </c>
      <c r="P249" s="51" t="s">
        <v>826</v>
      </c>
    </row>
    <row r="250" spans="1:17" ht="71.25">
      <c r="A250" s="12" t="s">
        <v>178</v>
      </c>
      <c r="B250" s="13">
        <v>776</v>
      </c>
      <c r="C250" s="35"/>
      <c r="D250" s="34"/>
      <c r="E250" s="13"/>
      <c r="F250" s="35"/>
      <c r="G250" s="15"/>
      <c r="H250" s="15"/>
      <c r="I250" s="16"/>
      <c r="J250" s="83"/>
      <c r="K250" s="83"/>
      <c r="L250" s="83"/>
      <c r="M250" s="23" t="s">
        <v>827</v>
      </c>
      <c r="N250" s="11" t="s">
        <v>1173</v>
      </c>
      <c r="O250" s="11" t="s">
        <v>828</v>
      </c>
      <c r="P250" s="51" t="s">
        <v>829</v>
      </c>
      <c r="Q250" s="9">
        <v>981</v>
      </c>
    </row>
    <row r="251" spans="1:17" ht="99.75">
      <c r="A251" s="12" t="s">
        <v>178</v>
      </c>
      <c r="B251" s="13">
        <v>10500</v>
      </c>
      <c r="C251" s="35"/>
      <c r="D251" s="34"/>
      <c r="E251" s="13"/>
      <c r="F251" s="35"/>
      <c r="G251" s="15"/>
      <c r="H251" s="15"/>
      <c r="I251" s="16"/>
      <c r="J251" s="83"/>
      <c r="K251" s="83"/>
      <c r="L251" s="83"/>
      <c r="M251" s="23" t="s">
        <v>830</v>
      </c>
      <c r="N251" s="11" t="s">
        <v>1174</v>
      </c>
      <c r="O251" s="11" t="s">
        <v>831</v>
      </c>
      <c r="P251" s="51" t="s">
        <v>832</v>
      </c>
      <c r="Q251" s="9">
        <v>12000</v>
      </c>
    </row>
    <row r="252" spans="1:17" ht="49.5">
      <c r="A252" s="12" t="s">
        <v>178</v>
      </c>
      <c r="B252" s="13">
        <v>48067</v>
      </c>
      <c r="C252" s="35"/>
      <c r="D252" s="34"/>
      <c r="E252" s="13"/>
      <c r="F252" s="35"/>
      <c r="G252" s="15"/>
      <c r="H252" s="15"/>
      <c r="I252" s="16"/>
      <c r="J252" s="83"/>
      <c r="K252" s="83"/>
      <c r="L252" s="83"/>
      <c r="M252" s="23" t="s">
        <v>833</v>
      </c>
      <c r="N252" s="11" t="s">
        <v>1175</v>
      </c>
      <c r="O252" s="11" t="s">
        <v>1178</v>
      </c>
      <c r="P252" s="51" t="s">
        <v>834</v>
      </c>
      <c r="Q252" s="9">
        <v>47943</v>
      </c>
    </row>
    <row r="253" spans="1:17" ht="128.25">
      <c r="A253" s="12" t="s">
        <v>178</v>
      </c>
      <c r="B253" s="13">
        <v>14324</v>
      </c>
      <c r="C253" s="35"/>
      <c r="D253" s="34"/>
      <c r="E253" s="13"/>
      <c r="F253" s="35"/>
      <c r="G253" s="15"/>
      <c r="H253" s="15"/>
      <c r="I253" s="16"/>
      <c r="J253" s="83"/>
      <c r="K253" s="83"/>
      <c r="L253" s="83"/>
      <c r="M253" s="23" t="s">
        <v>835</v>
      </c>
      <c r="N253" s="11" t="s">
        <v>1176</v>
      </c>
      <c r="O253" s="11" t="s">
        <v>836</v>
      </c>
      <c r="P253" s="51" t="s">
        <v>837</v>
      </c>
      <c r="Q253" s="9">
        <v>17000</v>
      </c>
    </row>
    <row r="254" spans="1:16" ht="99.75">
      <c r="A254" s="12" t="s">
        <v>178</v>
      </c>
      <c r="B254" s="13">
        <v>2825</v>
      </c>
      <c r="C254" s="35"/>
      <c r="D254" s="34"/>
      <c r="E254" s="13"/>
      <c r="F254" s="35"/>
      <c r="G254" s="15"/>
      <c r="H254" s="15"/>
      <c r="I254" s="16"/>
      <c r="J254" s="83"/>
      <c r="K254" s="83"/>
      <c r="L254" s="83"/>
      <c r="M254" s="23" t="s">
        <v>838</v>
      </c>
      <c r="N254" s="11" t="s">
        <v>839</v>
      </c>
      <c r="O254" s="11" t="s">
        <v>840</v>
      </c>
      <c r="P254" s="51" t="s">
        <v>841</v>
      </c>
    </row>
    <row r="255" spans="1:16" ht="49.5">
      <c r="A255" s="12" t="s">
        <v>178</v>
      </c>
      <c r="B255" s="13">
        <v>14845</v>
      </c>
      <c r="C255" s="35"/>
      <c r="D255" s="34"/>
      <c r="E255" s="13"/>
      <c r="F255" s="35"/>
      <c r="G255" s="15"/>
      <c r="H255" s="15"/>
      <c r="I255" s="16"/>
      <c r="J255" s="83"/>
      <c r="K255" s="83"/>
      <c r="L255" s="83"/>
      <c r="M255" s="23" t="s">
        <v>842</v>
      </c>
      <c r="N255" s="11" t="s">
        <v>843</v>
      </c>
      <c r="O255" s="11" t="s">
        <v>844</v>
      </c>
      <c r="P255" s="51" t="s">
        <v>1192</v>
      </c>
    </row>
    <row r="256" spans="1:18" ht="71.25">
      <c r="A256" s="12" t="s">
        <v>845</v>
      </c>
      <c r="B256" s="34"/>
      <c r="C256" s="35"/>
      <c r="D256" s="13"/>
      <c r="E256" s="13">
        <v>30000</v>
      </c>
      <c r="F256" s="35"/>
      <c r="G256" s="15"/>
      <c r="H256" s="15"/>
      <c r="I256" s="16"/>
      <c r="J256" s="83"/>
      <c r="K256" s="83"/>
      <c r="L256" s="83"/>
      <c r="M256" s="23" t="s">
        <v>1267</v>
      </c>
      <c r="N256" s="11" t="s">
        <v>846</v>
      </c>
      <c r="O256" s="11" t="s">
        <v>847</v>
      </c>
      <c r="P256" s="51" t="s">
        <v>236</v>
      </c>
      <c r="R256" s="9">
        <v>30000</v>
      </c>
    </row>
    <row r="257" spans="1:16" ht="99.75">
      <c r="A257" s="12" t="s">
        <v>845</v>
      </c>
      <c r="B257" s="13">
        <v>30621</v>
      </c>
      <c r="C257" s="35"/>
      <c r="D257" s="13"/>
      <c r="E257" s="13"/>
      <c r="F257" s="35"/>
      <c r="G257" s="15"/>
      <c r="H257" s="15"/>
      <c r="I257" s="16"/>
      <c r="J257" s="83"/>
      <c r="K257" s="83"/>
      <c r="L257" s="83"/>
      <c r="M257" s="23" t="s">
        <v>241</v>
      </c>
      <c r="N257" s="11" t="s">
        <v>242</v>
      </c>
      <c r="O257" s="11" t="s">
        <v>243</v>
      </c>
      <c r="P257" s="51" t="s">
        <v>244</v>
      </c>
    </row>
    <row r="258" spans="1:16" ht="16.5">
      <c r="A258" s="7" t="s">
        <v>1604</v>
      </c>
      <c r="B258" s="25">
        <f>SUM(B238:B257)</f>
        <v>266439</v>
      </c>
      <c r="C258" s="25">
        <f>SUM(C238:C257)</f>
        <v>0</v>
      </c>
      <c r="D258" s="25">
        <f>SUM(D238:D257)</f>
        <v>0</v>
      </c>
      <c r="E258" s="25">
        <f>SUM(E238:E257)</f>
        <v>252654</v>
      </c>
      <c r="F258" s="33">
        <f>SUM(F247:F256)</f>
        <v>0</v>
      </c>
      <c r="G258" s="15"/>
      <c r="H258" s="31"/>
      <c r="I258" s="16"/>
      <c r="J258" s="17"/>
      <c r="K258" s="17"/>
      <c r="L258" s="17"/>
      <c r="M258" s="23"/>
      <c r="N258" s="11"/>
      <c r="O258" s="11"/>
      <c r="P258" s="51"/>
    </row>
    <row r="259" spans="1:16" ht="16.5">
      <c r="A259" s="10" t="s">
        <v>203</v>
      </c>
      <c r="B259" s="91" t="s">
        <v>131</v>
      </c>
      <c r="C259" s="91"/>
      <c r="D259" s="91"/>
      <c r="E259" s="91"/>
      <c r="F259" s="91"/>
      <c r="G259" s="91"/>
      <c r="H259" s="91"/>
      <c r="I259" s="91"/>
      <c r="J259" s="91"/>
      <c r="K259" s="91"/>
      <c r="L259" s="91"/>
      <c r="M259" s="91"/>
      <c r="N259" s="91"/>
      <c r="O259" s="91"/>
      <c r="P259" s="92"/>
    </row>
    <row r="260" spans="1:16" ht="16.5">
      <c r="A260" s="10" t="s">
        <v>1602</v>
      </c>
      <c r="B260" s="91" t="s">
        <v>1541</v>
      </c>
      <c r="C260" s="91"/>
      <c r="D260" s="91"/>
      <c r="E260" s="91"/>
      <c r="F260" s="91"/>
      <c r="G260" s="91"/>
      <c r="H260" s="91"/>
      <c r="I260" s="91"/>
      <c r="J260" s="91"/>
      <c r="K260" s="91"/>
      <c r="L260" s="91"/>
      <c r="M260" s="91"/>
      <c r="N260" s="91"/>
      <c r="O260" s="91"/>
      <c r="P260" s="92"/>
    </row>
    <row r="261" spans="1:16" ht="16.5">
      <c r="A261" s="10" t="s">
        <v>1606</v>
      </c>
      <c r="B261" s="91" t="s">
        <v>133</v>
      </c>
      <c r="C261" s="91"/>
      <c r="D261" s="91"/>
      <c r="E261" s="91"/>
      <c r="F261" s="91"/>
      <c r="G261" s="91"/>
      <c r="H261" s="91"/>
      <c r="I261" s="91"/>
      <c r="J261" s="91"/>
      <c r="K261" s="91"/>
      <c r="L261" s="91"/>
      <c r="M261" s="91"/>
      <c r="N261" s="91"/>
      <c r="O261" s="91"/>
      <c r="P261" s="92"/>
    </row>
    <row r="262" spans="1:16" ht="66">
      <c r="A262" s="5" t="s">
        <v>208</v>
      </c>
      <c r="B262" s="1" t="s">
        <v>209</v>
      </c>
      <c r="C262" s="1" t="s">
        <v>210</v>
      </c>
      <c r="D262" s="1" t="s">
        <v>211</v>
      </c>
      <c r="E262" s="1" t="s">
        <v>212</v>
      </c>
      <c r="F262" s="1" t="s">
        <v>213</v>
      </c>
      <c r="G262" s="1" t="s">
        <v>214</v>
      </c>
      <c r="H262" s="1" t="s">
        <v>215</v>
      </c>
      <c r="I262" s="1" t="s">
        <v>216</v>
      </c>
      <c r="J262" s="11"/>
      <c r="K262" s="11"/>
      <c r="L262" s="11"/>
      <c r="M262" s="52" t="s">
        <v>217</v>
      </c>
      <c r="N262" s="4" t="s">
        <v>218</v>
      </c>
      <c r="O262" s="4" t="s">
        <v>219</v>
      </c>
      <c r="P262" s="55" t="s">
        <v>220</v>
      </c>
    </row>
    <row r="263" spans="1:18" ht="99.75">
      <c r="A263" s="12" t="s">
        <v>1536</v>
      </c>
      <c r="B263" s="13"/>
      <c r="C263" s="11"/>
      <c r="D263" s="11"/>
      <c r="E263" s="13">
        <v>12288</v>
      </c>
      <c r="F263" s="14">
        <v>120000</v>
      </c>
      <c r="G263" s="15" t="s">
        <v>245</v>
      </c>
      <c r="H263" s="15" t="s">
        <v>634</v>
      </c>
      <c r="I263" s="16" t="s">
        <v>626</v>
      </c>
      <c r="J263" s="83">
        <f>E263/3487600</f>
        <v>0.0035233398325496042</v>
      </c>
      <c r="K263" s="83"/>
      <c r="L263" s="83">
        <f>E263/694600</f>
        <v>0.01769075727037144</v>
      </c>
      <c r="M263" s="23" t="s">
        <v>1141</v>
      </c>
      <c r="N263" s="11" t="s">
        <v>246</v>
      </c>
      <c r="O263" s="11" t="s">
        <v>1332</v>
      </c>
      <c r="P263" s="51" t="s">
        <v>1331</v>
      </c>
      <c r="R263" s="9">
        <v>12915</v>
      </c>
    </row>
    <row r="264" spans="1:18" ht="71.25">
      <c r="A264" s="12" t="s">
        <v>1536</v>
      </c>
      <c r="B264" s="13">
        <v>10000</v>
      </c>
      <c r="C264" s="11"/>
      <c r="D264" s="13">
        <v>10000</v>
      </c>
      <c r="E264" s="13">
        <v>38000</v>
      </c>
      <c r="F264" s="14"/>
      <c r="G264" s="15"/>
      <c r="H264" s="15"/>
      <c r="I264" s="16"/>
      <c r="J264" s="83"/>
      <c r="K264" s="83"/>
      <c r="L264" s="83"/>
      <c r="M264" s="23" t="s">
        <v>1013</v>
      </c>
      <c r="N264" s="11" t="s">
        <v>1119</v>
      </c>
      <c r="O264" s="11" t="s">
        <v>1118</v>
      </c>
      <c r="P264" s="51" t="s">
        <v>1117</v>
      </c>
      <c r="R264" s="9">
        <v>105000</v>
      </c>
    </row>
    <row r="265" spans="1:18" ht="99.75">
      <c r="A265" s="12" t="s">
        <v>1536</v>
      </c>
      <c r="B265" s="13">
        <v>8125</v>
      </c>
      <c r="C265" s="11"/>
      <c r="D265" s="13"/>
      <c r="E265" s="13">
        <v>9735</v>
      </c>
      <c r="F265" s="14"/>
      <c r="G265" s="15"/>
      <c r="H265" s="15"/>
      <c r="I265" s="16"/>
      <c r="J265" s="83"/>
      <c r="K265" s="83"/>
      <c r="L265" s="83"/>
      <c r="M265" s="23" t="s">
        <v>201</v>
      </c>
      <c r="N265" s="11" t="s">
        <v>1179</v>
      </c>
      <c r="O265" s="11" t="s">
        <v>1332</v>
      </c>
      <c r="P265" s="51" t="s">
        <v>1331</v>
      </c>
      <c r="Q265" s="9">
        <v>10000</v>
      </c>
      <c r="R265" s="9">
        <v>38065</v>
      </c>
    </row>
    <row r="266" spans="1:16" ht="49.5">
      <c r="A266" s="12" t="s">
        <v>1536</v>
      </c>
      <c r="B266" s="13">
        <v>33146</v>
      </c>
      <c r="C266" s="11"/>
      <c r="D266" s="13"/>
      <c r="E266" s="13">
        <v>10000</v>
      </c>
      <c r="F266" s="14"/>
      <c r="G266" s="15"/>
      <c r="H266" s="15"/>
      <c r="I266" s="16"/>
      <c r="J266" s="83"/>
      <c r="K266" s="83"/>
      <c r="L266" s="83"/>
      <c r="M266" s="23" t="s">
        <v>247</v>
      </c>
      <c r="N266" s="11" t="s">
        <v>843</v>
      </c>
      <c r="O266" s="11" t="s">
        <v>844</v>
      </c>
      <c r="P266" s="51" t="s">
        <v>1192</v>
      </c>
    </row>
    <row r="267" spans="1:16" ht="16.5">
      <c r="A267" s="7" t="s">
        <v>1606</v>
      </c>
      <c r="B267" s="25">
        <f>SUM(B263:B266)</f>
        <v>51271</v>
      </c>
      <c r="C267" s="25">
        <f>SUM(C263:C266)</f>
        <v>0</v>
      </c>
      <c r="D267" s="25">
        <f>SUM(D263:D266)</f>
        <v>10000</v>
      </c>
      <c r="E267" s="25">
        <f>SUM(E263:E266)</f>
        <v>70023</v>
      </c>
      <c r="F267" s="26">
        <f>SUM(F265)</f>
        <v>0</v>
      </c>
      <c r="G267" s="15"/>
      <c r="H267" s="15"/>
      <c r="I267" s="16"/>
      <c r="J267" s="17">
        <f>E267/3487600</f>
        <v>0.020077703865122146</v>
      </c>
      <c r="K267" s="17"/>
      <c r="L267" s="17">
        <f>E267/694000</f>
        <v>0.10089769452449568</v>
      </c>
      <c r="M267" s="23"/>
      <c r="N267" s="11"/>
      <c r="O267" s="11"/>
      <c r="P267" s="51"/>
    </row>
    <row r="268" spans="1:16" ht="16.5">
      <c r="A268" s="10" t="s">
        <v>203</v>
      </c>
      <c r="B268" s="91" t="s">
        <v>133</v>
      </c>
      <c r="C268" s="91"/>
      <c r="D268" s="91"/>
      <c r="E268" s="91"/>
      <c r="F268" s="91"/>
      <c r="G268" s="91"/>
      <c r="H268" s="91"/>
      <c r="I268" s="91"/>
      <c r="J268" s="91"/>
      <c r="K268" s="91"/>
      <c r="L268" s="91"/>
      <c r="M268" s="91"/>
      <c r="N268" s="91"/>
      <c r="O268" s="91"/>
      <c r="P268" s="92"/>
    </row>
    <row r="269" spans="1:16" ht="16.5">
      <c r="A269" s="10" t="s">
        <v>1602</v>
      </c>
      <c r="B269" s="91" t="s">
        <v>1541</v>
      </c>
      <c r="C269" s="91"/>
      <c r="D269" s="91"/>
      <c r="E269" s="91"/>
      <c r="F269" s="91"/>
      <c r="G269" s="91"/>
      <c r="H269" s="91"/>
      <c r="I269" s="91"/>
      <c r="J269" s="91"/>
      <c r="K269" s="91"/>
      <c r="L269" s="91"/>
      <c r="M269" s="91"/>
      <c r="N269" s="91"/>
      <c r="O269" s="91"/>
      <c r="P269" s="92"/>
    </row>
    <row r="270" spans="1:16" ht="16.5">
      <c r="A270" s="10" t="s">
        <v>1607</v>
      </c>
      <c r="B270" s="91" t="s">
        <v>1542</v>
      </c>
      <c r="C270" s="91"/>
      <c r="D270" s="91"/>
      <c r="E270" s="91"/>
      <c r="F270" s="91"/>
      <c r="G270" s="91"/>
      <c r="H270" s="91"/>
      <c r="I270" s="91"/>
      <c r="J270" s="91"/>
      <c r="K270" s="91"/>
      <c r="L270" s="91"/>
      <c r="M270" s="91"/>
      <c r="N270" s="91"/>
      <c r="O270" s="91"/>
      <c r="P270" s="92"/>
    </row>
    <row r="271" spans="1:16" ht="66">
      <c r="A271" s="5" t="s">
        <v>208</v>
      </c>
      <c r="B271" s="1" t="s">
        <v>209</v>
      </c>
      <c r="C271" s="1" t="s">
        <v>210</v>
      </c>
      <c r="D271" s="1" t="s">
        <v>211</v>
      </c>
      <c r="E271" s="1" t="s">
        <v>212</v>
      </c>
      <c r="F271" s="1" t="s">
        <v>213</v>
      </c>
      <c r="G271" s="1" t="s">
        <v>214</v>
      </c>
      <c r="H271" s="1" t="s">
        <v>215</v>
      </c>
      <c r="I271" s="1" t="s">
        <v>216</v>
      </c>
      <c r="J271" s="11"/>
      <c r="K271" s="11"/>
      <c r="L271" s="11"/>
      <c r="M271" s="52" t="s">
        <v>217</v>
      </c>
      <c r="N271" s="4" t="s">
        <v>218</v>
      </c>
      <c r="O271" s="4" t="s">
        <v>219</v>
      </c>
      <c r="P271" s="55" t="s">
        <v>220</v>
      </c>
    </row>
    <row r="272" spans="1:18" ht="114">
      <c r="A272" s="12" t="s">
        <v>248</v>
      </c>
      <c r="B272" s="13"/>
      <c r="C272" s="11"/>
      <c r="D272" s="11"/>
      <c r="E272" s="13">
        <v>12000</v>
      </c>
      <c r="F272" s="14">
        <v>12000</v>
      </c>
      <c r="G272" s="32" t="s">
        <v>249</v>
      </c>
      <c r="H272" s="15" t="s">
        <v>250</v>
      </c>
      <c r="I272" s="16" t="s">
        <v>629</v>
      </c>
      <c r="J272" s="83">
        <f>E272/3487600</f>
        <v>0.003440761555224223</v>
      </c>
      <c r="K272" s="83"/>
      <c r="L272" s="83">
        <f>E272/694600</f>
        <v>0.017276130146847105</v>
      </c>
      <c r="M272" s="23" t="s">
        <v>1278</v>
      </c>
      <c r="N272" s="11" t="s">
        <v>251</v>
      </c>
      <c r="O272" s="11" t="s">
        <v>1452</v>
      </c>
      <c r="P272" s="51" t="s">
        <v>1451</v>
      </c>
      <c r="R272" s="9">
        <v>12000</v>
      </c>
    </row>
    <row r="273" spans="1:16" ht="16.5">
      <c r="A273" s="7" t="s">
        <v>1607</v>
      </c>
      <c r="B273" s="25">
        <f>SUM(B272)</f>
        <v>0</v>
      </c>
      <c r="C273" s="25">
        <f>SUM(C272)</f>
        <v>0</v>
      </c>
      <c r="D273" s="25">
        <f>SUM(D272)</f>
        <v>0</v>
      </c>
      <c r="E273" s="25">
        <f>SUM(E272)</f>
        <v>12000</v>
      </c>
      <c r="F273" s="26">
        <f>SUM(F272)</f>
        <v>12000</v>
      </c>
      <c r="G273" s="32"/>
      <c r="H273" s="15"/>
      <c r="I273" s="16"/>
      <c r="J273" s="17"/>
      <c r="K273" s="17"/>
      <c r="L273" s="17"/>
      <c r="M273" s="23"/>
      <c r="N273" s="11"/>
      <c r="O273" s="11"/>
      <c r="P273" s="51"/>
    </row>
    <row r="274" spans="1:16" ht="16.5">
      <c r="A274" s="10" t="s">
        <v>203</v>
      </c>
      <c r="B274" s="91" t="s">
        <v>133</v>
      </c>
      <c r="C274" s="91"/>
      <c r="D274" s="91"/>
      <c r="E274" s="91"/>
      <c r="F274" s="91"/>
      <c r="G274" s="91"/>
      <c r="H274" s="91"/>
      <c r="I274" s="91"/>
      <c r="J274" s="91"/>
      <c r="K274" s="91"/>
      <c r="L274" s="91"/>
      <c r="M274" s="91"/>
      <c r="N274" s="91"/>
      <c r="O274" s="91"/>
      <c r="P274" s="92"/>
    </row>
    <row r="275" spans="1:16" ht="16.5">
      <c r="A275" s="10" t="s">
        <v>1602</v>
      </c>
      <c r="B275" s="91" t="s">
        <v>1541</v>
      </c>
      <c r="C275" s="91"/>
      <c r="D275" s="91"/>
      <c r="E275" s="91"/>
      <c r="F275" s="91"/>
      <c r="G275" s="91"/>
      <c r="H275" s="91"/>
      <c r="I275" s="91"/>
      <c r="J275" s="91"/>
      <c r="K275" s="91"/>
      <c r="L275" s="91"/>
      <c r="M275" s="91"/>
      <c r="N275" s="91"/>
      <c r="O275" s="91"/>
      <c r="P275" s="92"/>
    </row>
    <row r="276" spans="1:16" ht="16.5">
      <c r="A276" s="10" t="s">
        <v>1608</v>
      </c>
      <c r="B276" s="91" t="s">
        <v>850</v>
      </c>
      <c r="C276" s="91"/>
      <c r="D276" s="91"/>
      <c r="E276" s="91"/>
      <c r="F276" s="91"/>
      <c r="G276" s="91"/>
      <c r="H276" s="91"/>
      <c r="I276" s="91"/>
      <c r="J276" s="91"/>
      <c r="K276" s="91"/>
      <c r="L276" s="91"/>
      <c r="M276" s="91"/>
      <c r="N276" s="91"/>
      <c r="O276" s="91"/>
      <c r="P276" s="92"/>
    </row>
    <row r="277" spans="1:18" ht="57">
      <c r="A277" s="12" t="s">
        <v>252</v>
      </c>
      <c r="B277" s="1"/>
      <c r="C277" s="13"/>
      <c r="D277" s="11"/>
      <c r="E277" s="19">
        <v>24140</v>
      </c>
      <c r="F277" s="35">
        <v>20000</v>
      </c>
      <c r="G277" s="15" t="s">
        <v>253</v>
      </c>
      <c r="H277" s="31" t="s">
        <v>254</v>
      </c>
      <c r="I277" s="16" t="s">
        <v>636</v>
      </c>
      <c r="J277" s="83">
        <f>E277/3487600</f>
        <v>0.006921665328592728</v>
      </c>
      <c r="K277" s="83"/>
      <c r="L277" s="83">
        <f>E277/694600</f>
        <v>0.03475381514540743</v>
      </c>
      <c r="M277" s="23" t="s">
        <v>1279</v>
      </c>
      <c r="N277" s="11" t="s">
        <v>254</v>
      </c>
      <c r="O277" s="11" t="s">
        <v>1417</v>
      </c>
      <c r="P277" s="51" t="s">
        <v>1416</v>
      </c>
      <c r="R277" s="9">
        <v>24140</v>
      </c>
    </row>
    <row r="278" spans="1:16" ht="16.5">
      <c r="A278" s="7" t="s">
        <v>1608</v>
      </c>
      <c r="B278" s="2">
        <f>SUM(B277)</f>
        <v>0</v>
      </c>
      <c r="C278" s="2">
        <f>SUM(C277)</f>
        <v>0</v>
      </c>
      <c r="D278" s="2">
        <f>SUM(D277)</f>
        <v>0</v>
      </c>
      <c r="E278" s="25">
        <f>SUM(E277)</f>
        <v>24140</v>
      </c>
      <c r="F278" s="3">
        <f>SUM(F277)</f>
        <v>20000</v>
      </c>
      <c r="G278" s="15"/>
      <c r="H278" s="31"/>
      <c r="I278" s="16"/>
      <c r="J278" s="17"/>
      <c r="K278" s="17"/>
      <c r="L278" s="17"/>
      <c r="M278" s="23"/>
      <c r="N278" s="11"/>
      <c r="O278" s="11"/>
      <c r="P278" s="51"/>
    </row>
    <row r="279" spans="1:16" ht="17.25" thickBot="1">
      <c r="A279" s="61" t="s">
        <v>1602</v>
      </c>
      <c r="B279" s="62">
        <f>SUM(B233+B258+B267+B273+B278)</f>
        <v>622145</v>
      </c>
      <c r="C279" s="62">
        <f>SUM(C233+C258+C267+C273+C278)</f>
        <v>0</v>
      </c>
      <c r="D279" s="62">
        <f>SUM(D233+D258+D267+D273+D278)</f>
        <v>10000</v>
      </c>
      <c r="E279" s="62">
        <f>SUM(E233+E258+E267+E273+E278)</f>
        <v>696371</v>
      </c>
      <c r="F279" s="63">
        <f>SUM(F233+F258+F267+F273+F278)</f>
        <v>132000</v>
      </c>
      <c r="G279" s="64"/>
      <c r="H279" s="73"/>
      <c r="I279" s="65"/>
      <c r="J279" s="66"/>
      <c r="K279" s="66">
        <f>E279/3487600</f>
        <v>0.19967054708108728</v>
      </c>
      <c r="L279" s="66"/>
      <c r="M279" s="67"/>
      <c r="N279" s="68"/>
      <c r="O279" s="68"/>
      <c r="P279" s="69"/>
    </row>
    <row r="280" spans="1:16" ht="16.5" customHeight="1">
      <c r="A280" s="8" t="s">
        <v>851</v>
      </c>
      <c r="B280" s="93" t="s">
        <v>1543</v>
      </c>
      <c r="C280" s="93"/>
      <c r="D280" s="93"/>
      <c r="E280" s="93"/>
      <c r="F280" s="93"/>
      <c r="G280" s="93"/>
      <c r="H280" s="93"/>
      <c r="I280" s="93"/>
      <c r="J280" s="93"/>
      <c r="K280" s="93"/>
      <c r="L280" s="93"/>
      <c r="M280" s="93"/>
      <c r="N280" s="93"/>
      <c r="O280" s="93"/>
      <c r="P280" s="94"/>
    </row>
    <row r="281" spans="1:16" ht="16.5">
      <c r="A281" s="10" t="s">
        <v>852</v>
      </c>
      <c r="B281" s="91" t="s">
        <v>1544</v>
      </c>
      <c r="C281" s="91"/>
      <c r="D281" s="91"/>
      <c r="E281" s="91"/>
      <c r="F281" s="91"/>
      <c r="G281" s="91"/>
      <c r="H281" s="91"/>
      <c r="I281" s="91"/>
      <c r="J281" s="91"/>
      <c r="K281" s="91"/>
      <c r="L281" s="91"/>
      <c r="M281" s="91"/>
      <c r="N281" s="91"/>
      <c r="O281" s="91"/>
      <c r="P281" s="92"/>
    </row>
    <row r="282" spans="1:16" ht="16.5">
      <c r="A282" s="10" t="s">
        <v>853</v>
      </c>
      <c r="B282" s="91" t="s">
        <v>1545</v>
      </c>
      <c r="C282" s="91"/>
      <c r="D282" s="91"/>
      <c r="E282" s="91"/>
      <c r="F282" s="91"/>
      <c r="G282" s="91"/>
      <c r="H282" s="91"/>
      <c r="I282" s="91"/>
      <c r="J282" s="91"/>
      <c r="K282" s="91"/>
      <c r="L282" s="91"/>
      <c r="M282" s="91"/>
      <c r="N282" s="91"/>
      <c r="O282" s="91"/>
      <c r="P282" s="92"/>
    </row>
    <row r="283" spans="1:16" ht="66">
      <c r="A283" s="5" t="s">
        <v>208</v>
      </c>
      <c r="B283" s="1" t="s">
        <v>209</v>
      </c>
      <c r="C283" s="1" t="s">
        <v>210</v>
      </c>
      <c r="D283" s="1" t="s">
        <v>211</v>
      </c>
      <c r="E283" s="1" t="s">
        <v>212</v>
      </c>
      <c r="F283" s="1" t="s">
        <v>213</v>
      </c>
      <c r="G283" s="1" t="s">
        <v>214</v>
      </c>
      <c r="H283" s="1" t="s">
        <v>215</v>
      </c>
      <c r="I283" s="1" t="s">
        <v>216</v>
      </c>
      <c r="J283" s="11"/>
      <c r="K283" s="11"/>
      <c r="L283" s="11"/>
      <c r="M283" s="52" t="s">
        <v>217</v>
      </c>
      <c r="N283" s="4" t="s">
        <v>218</v>
      </c>
      <c r="O283" s="4" t="s">
        <v>219</v>
      </c>
      <c r="P283" s="55" t="s">
        <v>220</v>
      </c>
    </row>
    <row r="284" spans="1:18" ht="65.25" customHeight="1">
      <c r="A284" s="12" t="s">
        <v>1092</v>
      </c>
      <c r="B284" s="13"/>
      <c r="C284" s="11"/>
      <c r="D284" s="11"/>
      <c r="E284" s="13">
        <v>35765</v>
      </c>
      <c r="F284" s="14">
        <v>130000</v>
      </c>
      <c r="G284" s="15" t="s">
        <v>255</v>
      </c>
      <c r="H284" s="15" t="s">
        <v>256</v>
      </c>
      <c r="I284" s="16" t="s">
        <v>257</v>
      </c>
      <c r="J284" s="83">
        <f>E284/3487600</f>
        <v>0.010254903085216194</v>
      </c>
      <c r="K284" s="83"/>
      <c r="L284" s="83">
        <f>E284/201000</f>
        <v>0.17793532338308457</v>
      </c>
      <c r="M284" s="23" t="s">
        <v>64</v>
      </c>
      <c r="N284" s="11" t="s">
        <v>65</v>
      </c>
      <c r="O284" s="11" t="s">
        <v>258</v>
      </c>
      <c r="P284" s="51" t="s">
        <v>259</v>
      </c>
      <c r="R284" s="9">
        <v>48450</v>
      </c>
    </row>
    <row r="285" spans="1:17" ht="57">
      <c r="A285" s="12" t="s">
        <v>1092</v>
      </c>
      <c r="B285" s="13">
        <v>34440</v>
      </c>
      <c r="C285" s="11"/>
      <c r="D285" s="11"/>
      <c r="E285" s="13"/>
      <c r="F285" s="14"/>
      <c r="G285" s="15"/>
      <c r="H285" s="15"/>
      <c r="I285" s="16"/>
      <c r="J285" s="83"/>
      <c r="K285" s="83"/>
      <c r="L285" s="83"/>
      <c r="M285" s="23" t="s">
        <v>260</v>
      </c>
      <c r="N285" s="11" t="s">
        <v>65</v>
      </c>
      <c r="O285" s="11" t="s">
        <v>1181</v>
      </c>
      <c r="P285" s="51" t="s">
        <v>261</v>
      </c>
      <c r="Q285" s="9">
        <v>34440</v>
      </c>
    </row>
    <row r="286" spans="1:18" ht="99.75">
      <c r="A286" s="12" t="s">
        <v>1092</v>
      </c>
      <c r="B286" s="13">
        <v>31000</v>
      </c>
      <c r="C286" s="11"/>
      <c r="D286" s="11"/>
      <c r="E286" s="13">
        <v>29235</v>
      </c>
      <c r="F286" s="14"/>
      <c r="G286" s="15"/>
      <c r="H286" s="15"/>
      <c r="I286" s="16"/>
      <c r="J286" s="83"/>
      <c r="K286" s="83"/>
      <c r="L286" s="83"/>
      <c r="M286" s="23" t="s">
        <v>262</v>
      </c>
      <c r="N286" s="11" t="s">
        <v>1180</v>
      </c>
      <c r="O286" s="11" t="s">
        <v>263</v>
      </c>
      <c r="P286" s="51" t="s">
        <v>140</v>
      </c>
      <c r="Q286" s="9">
        <v>30000</v>
      </c>
      <c r="R286" s="9">
        <v>30000</v>
      </c>
    </row>
    <row r="287" spans="1:18" ht="85.5">
      <c r="A287" s="12" t="s">
        <v>264</v>
      </c>
      <c r="B287" s="13"/>
      <c r="C287" s="11"/>
      <c r="D287" s="11"/>
      <c r="E287" s="13">
        <v>16500</v>
      </c>
      <c r="F287" s="14">
        <v>30000</v>
      </c>
      <c r="G287" s="20" t="s">
        <v>265</v>
      </c>
      <c r="H287" s="15" t="s">
        <v>1393</v>
      </c>
      <c r="I287" s="16" t="s">
        <v>1071</v>
      </c>
      <c r="J287" s="83">
        <f>E287/3487600</f>
        <v>0.004731047138433307</v>
      </c>
      <c r="K287" s="83"/>
      <c r="L287" s="83">
        <f>E287/201000</f>
        <v>0.08208955223880597</v>
      </c>
      <c r="M287" s="23" t="s">
        <v>1280</v>
      </c>
      <c r="N287" s="11" t="s">
        <v>1251</v>
      </c>
      <c r="O287" s="11" t="s">
        <v>1250</v>
      </c>
      <c r="P287" s="51" t="s">
        <v>229</v>
      </c>
      <c r="R287" s="9">
        <v>16200</v>
      </c>
    </row>
    <row r="288" spans="1:17" ht="57">
      <c r="A288" s="12" t="s">
        <v>264</v>
      </c>
      <c r="B288" s="13">
        <v>18100</v>
      </c>
      <c r="C288" s="11"/>
      <c r="D288" s="11"/>
      <c r="E288" s="13"/>
      <c r="F288" s="14"/>
      <c r="G288" s="20"/>
      <c r="H288" s="15"/>
      <c r="I288" s="16"/>
      <c r="J288" s="83"/>
      <c r="K288" s="83"/>
      <c r="L288" s="83"/>
      <c r="M288" s="23" t="s">
        <v>227</v>
      </c>
      <c r="N288" s="11" t="s">
        <v>1251</v>
      </c>
      <c r="O288" s="11" t="s">
        <v>228</v>
      </c>
      <c r="P288" s="51" t="s">
        <v>230</v>
      </c>
      <c r="Q288" s="9">
        <v>17500</v>
      </c>
    </row>
    <row r="289" spans="1:18" ht="57">
      <c r="A289" s="12" t="s">
        <v>266</v>
      </c>
      <c r="B289" s="13"/>
      <c r="C289" s="11"/>
      <c r="D289" s="11"/>
      <c r="E289" s="13">
        <v>22624</v>
      </c>
      <c r="F289" s="14">
        <v>25000</v>
      </c>
      <c r="G289" s="15" t="s">
        <v>267</v>
      </c>
      <c r="H289" s="15" t="s">
        <v>643</v>
      </c>
      <c r="I289" s="16" t="s">
        <v>624</v>
      </c>
      <c r="J289" s="83">
        <f>E289/3487600</f>
        <v>0.006486982452116068</v>
      </c>
      <c r="K289" s="83"/>
      <c r="L289" s="83">
        <f>E289/201000</f>
        <v>0.11255721393034826</v>
      </c>
      <c r="M289" s="23" t="s">
        <v>268</v>
      </c>
      <c r="N289" s="11" t="s">
        <v>1031</v>
      </c>
      <c r="O289" s="11" t="s">
        <v>269</v>
      </c>
      <c r="P289" s="51" t="s">
        <v>1030</v>
      </c>
      <c r="R289" s="9">
        <v>43400</v>
      </c>
    </row>
    <row r="290" spans="1:16" ht="16.5">
      <c r="A290" s="7" t="s">
        <v>853</v>
      </c>
      <c r="B290" s="25">
        <f>SUM(B284:B289)</f>
        <v>83540</v>
      </c>
      <c r="C290" s="25">
        <f>SUM(C284:C289)</f>
        <v>0</v>
      </c>
      <c r="D290" s="25">
        <f>SUM(D284:D289)</f>
        <v>0</v>
      </c>
      <c r="E290" s="25">
        <f>SUM(E284:E289)</f>
        <v>104124</v>
      </c>
      <c r="F290" s="26">
        <f>SUM(F284:F289)</f>
        <v>185000</v>
      </c>
      <c r="G290" s="15"/>
      <c r="H290" s="15"/>
      <c r="I290" s="16"/>
      <c r="J290" s="17"/>
      <c r="K290" s="17"/>
      <c r="L290" s="17"/>
      <c r="M290" s="23"/>
      <c r="N290" s="11"/>
      <c r="O290" s="11"/>
      <c r="P290" s="51"/>
    </row>
    <row r="291" spans="1:16" ht="16.5">
      <c r="A291" s="10" t="s">
        <v>851</v>
      </c>
      <c r="B291" s="91" t="s">
        <v>1543</v>
      </c>
      <c r="C291" s="91"/>
      <c r="D291" s="91"/>
      <c r="E291" s="91"/>
      <c r="F291" s="91"/>
      <c r="G291" s="91"/>
      <c r="H291" s="91"/>
      <c r="I291" s="91"/>
      <c r="J291" s="91"/>
      <c r="K291" s="91"/>
      <c r="L291" s="91"/>
      <c r="M291" s="91"/>
      <c r="N291" s="91"/>
      <c r="O291" s="91"/>
      <c r="P291" s="92"/>
    </row>
    <row r="292" spans="1:16" ht="16.5">
      <c r="A292" s="10" t="s">
        <v>852</v>
      </c>
      <c r="B292" s="91" t="s">
        <v>1544</v>
      </c>
      <c r="C292" s="91"/>
      <c r="D292" s="91"/>
      <c r="E292" s="91"/>
      <c r="F292" s="91"/>
      <c r="G292" s="91"/>
      <c r="H292" s="91"/>
      <c r="I292" s="91"/>
      <c r="J292" s="91"/>
      <c r="K292" s="91"/>
      <c r="L292" s="91"/>
      <c r="M292" s="91"/>
      <c r="N292" s="91"/>
      <c r="O292" s="91"/>
      <c r="P292" s="92"/>
    </row>
    <row r="293" spans="1:16" ht="16.5">
      <c r="A293" s="10" t="s">
        <v>854</v>
      </c>
      <c r="B293" s="91" t="s">
        <v>1546</v>
      </c>
      <c r="C293" s="91"/>
      <c r="D293" s="91"/>
      <c r="E293" s="91"/>
      <c r="F293" s="91"/>
      <c r="G293" s="91"/>
      <c r="H293" s="91"/>
      <c r="I293" s="91"/>
      <c r="J293" s="91"/>
      <c r="K293" s="91"/>
      <c r="L293" s="91"/>
      <c r="M293" s="91"/>
      <c r="N293" s="91"/>
      <c r="O293" s="91"/>
      <c r="P293" s="92"/>
    </row>
    <row r="294" spans="1:16" ht="66">
      <c r="A294" s="5" t="s">
        <v>208</v>
      </c>
      <c r="B294" s="1" t="s">
        <v>209</v>
      </c>
      <c r="C294" s="1" t="s">
        <v>210</v>
      </c>
      <c r="D294" s="1" t="s">
        <v>211</v>
      </c>
      <c r="E294" s="1" t="s">
        <v>212</v>
      </c>
      <c r="F294" s="1" t="s">
        <v>213</v>
      </c>
      <c r="G294" s="1" t="s">
        <v>214</v>
      </c>
      <c r="H294" s="1" t="s">
        <v>215</v>
      </c>
      <c r="I294" s="1" t="s">
        <v>216</v>
      </c>
      <c r="J294" s="11"/>
      <c r="K294" s="11"/>
      <c r="L294" s="11"/>
      <c r="M294" s="52" t="s">
        <v>217</v>
      </c>
      <c r="N294" s="4" t="s">
        <v>218</v>
      </c>
      <c r="O294" s="4" t="s">
        <v>219</v>
      </c>
      <c r="P294" s="55" t="s">
        <v>220</v>
      </c>
    </row>
    <row r="295" spans="1:17" ht="142.5">
      <c r="A295" s="12" t="s">
        <v>1093</v>
      </c>
      <c r="B295" s="19">
        <v>5113</v>
      </c>
      <c r="C295" s="19"/>
      <c r="D295" s="19"/>
      <c r="E295" s="16"/>
      <c r="F295" s="14">
        <v>40000</v>
      </c>
      <c r="G295" s="15" t="s">
        <v>270</v>
      </c>
      <c r="H295" s="15" t="s">
        <v>738</v>
      </c>
      <c r="I295" s="16" t="s">
        <v>713</v>
      </c>
      <c r="J295" s="83"/>
      <c r="K295" s="83"/>
      <c r="L295" s="83"/>
      <c r="M295" s="23" t="s">
        <v>1210</v>
      </c>
      <c r="N295" s="11" t="s">
        <v>271</v>
      </c>
      <c r="O295" s="11" t="s">
        <v>272</v>
      </c>
      <c r="P295" s="51" t="s">
        <v>1116</v>
      </c>
      <c r="Q295" s="9">
        <v>5000</v>
      </c>
    </row>
    <row r="296" spans="1:16" ht="171">
      <c r="A296" s="12" t="s">
        <v>1093</v>
      </c>
      <c r="B296" s="19">
        <v>30000</v>
      </c>
      <c r="C296" s="19"/>
      <c r="D296" s="19"/>
      <c r="E296" s="16"/>
      <c r="F296" s="14"/>
      <c r="G296" s="15"/>
      <c r="H296" s="15"/>
      <c r="I296" s="16"/>
      <c r="J296" s="83"/>
      <c r="K296" s="83"/>
      <c r="L296" s="83"/>
      <c r="M296" s="23" t="s">
        <v>273</v>
      </c>
      <c r="N296" s="11" t="s">
        <v>271</v>
      </c>
      <c r="O296" s="11" t="s">
        <v>274</v>
      </c>
      <c r="P296" s="51" t="s">
        <v>275</v>
      </c>
    </row>
    <row r="297" spans="1:18" ht="313.5">
      <c r="A297" s="12" t="s">
        <v>276</v>
      </c>
      <c r="B297" s="16"/>
      <c r="C297" s="19"/>
      <c r="D297" s="19"/>
      <c r="E297" s="19">
        <v>30600</v>
      </c>
      <c r="F297" s="14">
        <v>50000</v>
      </c>
      <c r="G297" s="15" t="s">
        <v>277</v>
      </c>
      <c r="H297" s="15" t="s">
        <v>738</v>
      </c>
      <c r="I297" s="16" t="s">
        <v>713</v>
      </c>
      <c r="J297" s="83">
        <f>E297/3487600</f>
        <v>0.008773941965821768</v>
      </c>
      <c r="K297" s="83"/>
      <c r="L297" s="83">
        <f>E297/201000</f>
        <v>0.15223880597014924</v>
      </c>
      <c r="M297" s="23" t="s">
        <v>1044</v>
      </c>
      <c r="N297" s="11" t="s">
        <v>278</v>
      </c>
      <c r="O297" s="11" t="s">
        <v>876</v>
      </c>
      <c r="P297" s="51" t="s">
        <v>877</v>
      </c>
      <c r="R297" s="9">
        <v>31000</v>
      </c>
    </row>
    <row r="298" spans="1:18" ht="99.75">
      <c r="A298" s="12" t="s">
        <v>276</v>
      </c>
      <c r="B298" s="16"/>
      <c r="C298" s="19"/>
      <c r="D298" s="19"/>
      <c r="E298" s="19">
        <v>19000</v>
      </c>
      <c r="F298" s="14"/>
      <c r="G298" s="15"/>
      <c r="H298" s="15"/>
      <c r="I298" s="16"/>
      <c r="J298" s="83"/>
      <c r="K298" s="83"/>
      <c r="L298" s="83"/>
      <c r="M298" s="23" t="s">
        <v>1391</v>
      </c>
      <c r="N298" s="11" t="s">
        <v>878</v>
      </c>
      <c r="O298" s="11" t="s">
        <v>879</v>
      </c>
      <c r="P298" s="51" t="s">
        <v>880</v>
      </c>
      <c r="R298" s="9">
        <v>19000</v>
      </c>
    </row>
    <row r="299" spans="1:17" ht="99.75">
      <c r="A299" s="12" t="s">
        <v>1390</v>
      </c>
      <c r="B299" s="19">
        <v>5025</v>
      </c>
      <c r="C299" s="19"/>
      <c r="D299" s="19">
        <v>4500</v>
      </c>
      <c r="E299" s="16"/>
      <c r="F299" s="14">
        <v>50000</v>
      </c>
      <c r="G299" s="15" t="s">
        <v>881</v>
      </c>
      <c r="H299" s="15" t="s">
        <v>738</v>
      </c>
      <c r="I299" s="16" t="s">
        <v>713</v>
      </c>
      <c r="J299" s="83">
        <f>E299/3487600</f>
        <v>0</v>
      </c>
      <c r="K299" s="83"/>
      <c r="L299" s="83">
        <f>E299/201000</f>
        <v>0</v>
      </c>
      <c r="M299" s="23" t="s">
        <v>1045</v>
      </c>
      <c r="N299" s="11" t="s">
        <v>882</v>
      </c>
      <c r="O299" s="11" t="s">
        <v>883</v>
      </c>
      <c r="P299" s="51" t="s">
        <v>1621</v>
      </c>
      <c r="Q299" s="9">
        <v>5000</v>
      </c>
    </row>
    <row r="300" spans="1:16" ht="99.75">
      <c r="A300" s="12" t="s">
        <v>1390</v>
      </c>
      <c r="B300" s="19">
        <v>19916</v>
      </c>
      <c r="C300" s="19"/>
      <c r="D300" s="19"/>
      <c r="E300" s="16"/>
      <c r="F300" s="14"/>
      <c r="G300" s="15"/>
      <c r="H300" s="15"/>
      <c r="I300" s="16"/>
      <c r="J300" s="83"/>
      <c r="K300" s="83"/>
      <c r="L300" s="83"/>
      <c r="M300" s="23" t="s">
        <v>884</v>
      </c>
      <c r="N300" s="11" t="s">
        <v>885</v>
      </c>
      <c r="O300" s="11" t="s">
        <v>886</v>
      </c>
      <c r="P300" s="51" t="s">
        <v>887</v>
      </c>
    </row>
    <row r="301" spans="1:16" ht="156.75">
      <c r="A301" s="12" t="s">
        <v>1390</v>
      </c>
      <c r="B301" s="19">
        <v>30000</v>
      </c>
      <c r="C301" s="19"/>
      <c r="D301" s="19"/>
      <c r="E301" s="16"/>
      <c r="F301" s="14"/>
      <c r="G301" s="15"/>
      <c r="H301" s="15"/>
      <c r="I301" s="16"/>
      <c r="J301" s="83"/>
      <c r="K301" s="83"/>
      <c r="L301" s="83"/>
      <c r="M301" s="23" t="s">
        <v>888</v>
      </c>
      <c r="N301" s="11" t="s">
        <v>885</v>
      </c>
      <c r="O301" s="11" t="s">
        <v>889</v>
      </c>
      <c r="P301" s="51" t="s">
        <v>890</v>
      </c>
    </row>
    <row r="302" spans="1:18" ht="114">
      <c r="A302" s="12" t="s">
        <v>891</v>
      </c>
      <c r="B302" s="19"/>
      <c r="C302" s="19"/>
      <c r="D302" s="19"/>
      <c r="E302" s="19">
        <v>20696</v>
      </c>
      <c r="F302" s="14">
        <v>40000</v>
      </c>
      <c r="G302" s="15" t="s">
        <v>892</v>
      </c>
      <c r="H302" s="15" t="s">
        <v>738</v>
      </c>
      <c r="I302" s="16" t="s">
        <v>713</v>
      </c>
      <c r="J302" s="83">
        <f>E302/3487600</f>
        <v>0.005934166762243376</v>
      </c>
      <c r="K302" s="83"/>
      <c r="L302" s="83">
        <f>E302/201000</f>
        <v>0.10296517412935323</v>
      </c>
      <c r="M302" s="23" t="s">
        <v>893</v>
      </c>
      <c r="N302" s="11" t="s">
        <v>894</v>
      </c>
      <c r="O302" s="11" t="s">
        <v>895</v>
      </c>
      <c r="P302" s="51" t="s">
        <v>896</v>
      </c>
      <c r="R302" s="9">
        <v>28000</v>
      </c>
    </row>
    <row r="303" spans="1:17" ht="242.25">
      <c r="A303" s="12" t="s">
        <v>891</v>
      </c>
      <c r="B303" s="19">
        <v>12801</v>
      </c>
      <c r="C303" s="19"/>
      <c r="D303" s="19">
        <v>6000</v>
      </c>
      <c r="E303" s="19"/>
      <c r="F303" s="14"/>
      <c r="G303" s="15"/>
      <c r="H303" s="15"/>
      <c r="I303" s="16"/>
      <c r="J303" s="83"/>
      <c r="K303" s="83"/>
      <c r="L303" s="83"/>
      <c r="M303" s="23" t="s">
        <v>1232</v>
      </c>
      <c r="N303" s="11" t="s">
        <v>897</v>
      </c>
      <c r="O303" s="11" t="s">
        <v>898</v>
      </c>
      <c r="P303" s="51" t="s">
        <v>899</v>
      </c>
      <c r="Q303" s="9">
        <v>12000</v>
      </c>
    </row>
    <row r="304" spans="1:18" ht="171">
      <c r="A304" s="12" t="s">
        <v>891</v>
      </c>
      <c r="B304" s="19"/>
      <c r="C304" s="19"/>
      <c r="D304" s="19"/>
      <c r="E304" s="19">
        <v>7700</v>
      </c>
      <c r="F304" s="14"/>
      <c r="G304" s="15"/>
      <c r="H304" s="15"/>
      <c r="I304" s="16"/>
      <c r="J304" s="83"/>
      <c r="K304" s="83"/>
      <c r="L304" s="83"/>
      <c r="M304" s="23" t="s">
        <v>1043</v>
      </c>
      <c r="N304" s="11" t="s">
        <v>900</v>
      </c>
      <c r="O304" s="11" t="s">
        <v>901</v>
      </c>
      <c r="P304" s="51" t="s">
        <v>902</v>
      </c>
      <c r="R304" s="9">
        <v>7700</v>
      </c>
    </row>
    <row r="305" spans="1:17" ht="242.25">
      <c r="A305" s="12" t="s">
        <v>891</v>
      </c>
      <c r="B305" s="19">
        <v>10000</v>
      </c>
      <c r="C305" s="19"/>
      <c r="D305" s="19"/>
      <c r="E305" s="19"/>
      <c r="F305" s="14"/>
      <c r="G305" s="15"/>
      <c r="H305" s="15"/>
      <c r="I305" s="16"/>
      <c r="J305" s="83"/>
      <c r="K305" s="83"/>
      <c r="L305" s="83"/>
      <c r="M305" s="23" t="s">
        <v>903</v>
      </c>
      <c r="N305" s="11" t="s">
        <v>904</v>
      </c>
      <c r="O305" s="11" t="s">
        <v>905</v>
      </c>
      <c r="P305" s="51" t="s">
        <v>906</v>
      </c>
      <c r="Q305" s="9">
        <v>10000</v>
      </c>
    </row>
    <row r="306" spans="1:18" ht="171">
      <c r="A306" s="12" t="s">
        <v>1388</v>
      </c>
      <c r="B306" s="19"/>
      <c r="C306" s="11"/>
      <c r="D306" s="11"/>
      <c r="E306" s="19">
        <v>8000</v>
      </c>
      <c r="F306" s="14"/>
      <c r="G306" s="32"/>
      <c r="H306" s="15"/>
      <c r="I306" s="16"/>
      <c r="J306" s="83"/>
      <c r="K306" s="83"/>
      <c r="L306" s="83"/>
      <c r="M306" s="23" t="s">
        <v>989</v>
      </c>
      <c r="N306" s="11" t="s">
        <v>907</v>
      </c>
      <c r="O306" s="11" t="s">
        <v>908</v>
      </c>
      <c r="P306" s="51" t="s">
        <v>909</v>
      </c>
      <c r="R306" s="9">
        <v>8000</v>
      </c>
    </row>
    <row r="307" spans="1:18" ht="185.25">
      <c r="A307" s="12" t="s">
        <v>1388</v>
      </c>
      <c r="B307" s="19"/>
      <c r="C307" s="11"/>
      <c r="D307" s="11"/>
      <c r="E307" s="19">
        <v>8000</v>
      </c>
      <c r="F307" s="14"/>
      <c r="G307" s="32"/>
      <c r="H307" s="15"/>
      <c r="I307" s="16"/>
      <c r="J307" s="83"/>
      <c r="K307" s="83"/>
      <c r="L307" s="83"/>
      <c r="M307" s="23" t="s">
        <v>910</v>
      </c>
      <c r="N307" s="11" t="s">
        <v>1034</v>
      </c>
      <c r="O307" s="11" t="s">
        <v>1033</v>
      </c>
      <c r="P307" s="51" t="s">
        <v>1032</v>
      </c>
      <c r="R307" s="9">
        <v>8000</v>
      </c>
    </row>
    <row r="308" spans="1:18" ht="128.25">
      <c r="A308" s="12" t="s">
        <v>911</v>
      </c>
      <c r="B308" s="19">
        <v>8000</v>
      </c>
      <c r="C308" s="11"/>
      <c r="D308" s="11"/>
      <c r="E308" s="19">
        <v>8000</v>
      </c>
      <c r="F308" s="14">
        <v>16000</v>
      </c>
      <c r="G308" s="32" t="s">
        <v>912</v>
      </c>
      <c r="H308" s="15" t="s">
        <v>913</v>
      </c>
      <c r="I308" s="16" t="s">
        <v>629</v>
      </c>
      <c r="J308" s="83">
        <f>E308/3487600</f>
        <v>0.0022938410368161487</v>
      </c>
      <c r="K308" s="83"/>
      <c r="L308" s="83">
        <f>E308/201000</f>
        <v>0.03980099502487562</v>
      </c>
      <c r="M308" s="23" t="s">
        <v>1281</v>
      </c>
      <c r="N308" s="11" t="s">
        <v>1441</v>
      </c>
      <c r="O308" s="11" t="s">
        <v>1440</v>
      </c>
      <c r="P308" s="51" t="s">
        <v>1634</v>
      </c>
      <c r="Q308" s="9">
        <v>8000</v>
      </c>
      <c r="R308" s="9">
        <v>8000</v>
      </c>
    </row>
    <row r="309" spans="1:18" ht="114">
      <c r="A309" s="12" t="s">
        <v>914</v>
      </c>
      <c r="B309" s="19"/>
      <c r="C309" s="11"/>
      <c r="D309" s="19"/>
      <c r="E309" s="19">
        <v>10000</v>
      </c>
      <c r="F309" s="14">
        <v>20000</v>
      </c>
      <c r="G309" s="20" t="s">
        <v>915</v>
      </c>
      <c r="H309" s="15" t="s">
        <v>916</v>
      </c>
      <c r="I309" s="16" t="s">
        <v>629</v>
      </c>
      <c r="J309" s="83">
        <f>E309/3487600</f>
        <v>0.002867301296020186</v>
      </c>
      <c r="K309" s="83"/>
      <c r="L309" s="83">
        <f>E309/201000</f>
        <v>0.04975124378109453</v>
      </c>
      <c r="M309" s="23" t="s">
        <v>917</v>
      </c>
      <c r="N309" s="11" t="s">
        <v>918</v>
      </c>
      <c r="O309" s="11" t="s">
        <v>919</v>
      </c>
      <c r="P309" s="51" t="s">
        <v>920</v>
      </c>
      <c r="R309" s="9">
        <v>10000</v>
      </c>
    </row>
    <row r="310" spans="1:17" ht="85.5">
      <c r="A310" s="12" t="s">
        <v>914</v>
      </c>
      <c r="B310" s="19">
        <v>10000</v>
      </c>
      <c r="C310" s="11"/>
      <c r="D310" s="19"/>
      <c r="E310" s="19"/>
      <c r="F310" s="14"/>
      <c r="G310" s="20"/>
      <c r="H310" s="15"/>
      <c r="I310" s="16"/>
      <c r="J310" s="83"/>
      <c r="K310" s="83"/>
      <c r="L310" s="83"/>
      <c r="M310" s="15" t="s">
        <v>1099</v>
      </c>
      <c r="N310" s="11" t="s">
        <v>921</v>
      </c>
      <c r="O310" s="11" t="s">
        <v>922</v>
      </c>
      <c r="P310" s="51" t="s">
        <v>923</v>
      </c>
      <c r="Q310" s="9">
        <v>10000</v>
      </c>
    </row>
    <row r="311" spans="1:16" ht="16.5">
      <c r="A311" s="7" t="s">
        <v>854</v>
      </c>
      <c r="B311" s="36">
        <f>SUM(B295:B310)</f>
        <v>130855</v>
      </c>
      <c r="C311" s="36">
        <f>SUM(C295:C310)</f>
        <v>0</v>
      </c>
      <c r="D311" s="36">
        <f>SUM(D295:D310)</f>
        <v>10500</v>
      </c>
      <c r="E311" s="36">
        <f>SUM(E295:E310)</f>
        <v>111996</v>
      </c>
      <c r="F311" s="37">
        <f>SUM(F295:F310)</f>
        <v>216000</v>
      </c>
      <c r="G311" s="20"/>
      <c r="H311" s="15"/>
      <c r="I311" s="16"/>
      <c r="J311" s="17"/>
      <c r="K311" s="17"/>
      <c r="L311" s="17"/>
      <c r="M311" s="23"/>
      <c r="N311" s="11"/>
      <c r="O311" s="11"/>
      <c r="P311" s="51"/>
    </row>
    <row r="312" spans="1:16" ht="17.25" thickBot="1">
      <c r="A312" s="61" t="s">
        <v>852</v>
      </c>
      <c r="B312" s="62">
        <f>SUM(B290+B311)</f>
        <v>214395</v>
      </c>
      <c r="C312" s="62">
        <f>SUM(C290+C311)</f>
        <v>0</v>
      </c>
      <c r="D312" s="62">
        <f>SUM(D290+D311)</f>
        <v>10500</v>
      </c>
      <c r="E312" s="62">
        <f>SUM(E290+E311)</f>
        <v>216120</v>
      </c>
      <c r="F312" s="63">
        <f>SUM(F290+F311)</f>
        <v>401000</v>
      </c>
      <c r="G312" s="74"/>
      <c r="H312" s="64"/>
      <c r="I312" s="65"/>
      <c r="J312" s="66"/>
      <c r="K312" s="66">
        <f>E312/3487600</f>
        <v>0.06196811560958825</v>
      </c>
      <c r="L312" s="66"/>
      <c r="M312" s="67"/>
      <c r="N312" s="68"/>
      <c r="O312" s="68"/>
      <c r="P312" s="69"/>
    </row>
    <row r="313" spans="1:16" ht="16.5">
      <c r="A313" s="8" t="s">
        <v>851</v>
      </c>
      <c r="B313" s="93" t="s">
        <v>1543</v>
      </c>
      <c r="C313" s="93"/>
      <c r="D313" s="93"/>
      <c r="E313" s="93"/>
      <c r="F313" s="93"/>
      <c r="G313" s="93"/>
      <c r="H313" s="93"/>
      <c r="I313" s="93"/>
      <c r="J313" s="93"/>
      <c r="K313" s="93"/>
      <c r="L313" s="93"/>
      <c r="M313" s="93"/>
      <c r="N313" s="93"/>
      <c r="O313" s="93"/>
      <c r="P313" s="94"/>
    </row>
    <row r="314" spans="1:16" ht="16.5">
      <c r="A314" s="10" t="s">
        <v>66</v>
      </c>
      <c r="B314" s="91" t="s">
        <v>67</v>
      </c>
      <c r="C314" s="91"/>
      <c r="D314" s="91"/>
      <c r="E314" s="91"/>
      <c r="F314" s="91"/>
      <c r="G314" s="91"/>
      <c r="H314" s="91"/>
      <c r="I314" s="91"/>
      <c r="J314" s="91"/>
      <c r="K314" s="91"/>
      <c r="L314" s="91"/>
      <c r="M314" s="91"/>
      <c r="N314" s="91"/>
      <c r="O314" s="91"/>
      <c r="P314" s="92"/>
    </row>
    <row r="315" spans="1:16" ht="16.5">
      <c r="A315" s="10" t="s">
        <v>68</v>
      </c>
      <c r="B315" s="91" t="s">
        <v>69</v>
      </c>
      <c r="C315" s="91"/>
      <c r="D315" s="91"/>
      <c r="E315" s="91"/>
      <c r="F315" s="91"/>
      <c r="G315" s="91"/>
      <c r="H315" s="91"/>
      <c r="I315" s="91"/>
      <c r="J315" s="91"/>
      <c r="K315" s="91"/>
      <c r="L315" s="91"/>
      <c r="M315" s="91"/>
      <c r="N315" s="91"/>
      <c r="O315" s="91"/>
      <c r="P315" s="92"/>
    </row>
    <row r="316" spans="1:16" ht="66">
      <c r="A316" s="5" t="s">
        <v>208</v>
      </c>
      <c r="B316" s="1" t="s">
        <v>209</v>
      </c>
      <c r="C316" s="1" t="s">
        <v>210</v>
      </c>
      <c r="D316" s="1" t="s">
        <v>211</v>
      </c>
      <c r="E316" s="1" t="s">
        <v>212</v>
      </c>
      <c r="F316" s="1" t="s">
        <v>213</v>
      </c>
      <c r="G316" s="1" t="s">
        <v>214</v>
      </c>
      <c r="H316" s="1" t="s">
        <v>215</v>
      </c>
      <c r="I316" s="1" t="s">
        <v>216</v>
      </c>
      <c r="J316" s="11"/>
      <c r="K316" s="11"/>
      <c r="L316" s="11"/>
      <c r="M316" s="52" t="s">
        <v>217</v>
      </c>
      <c r="N316" s="4" t="s">
        <v>218</v>
      </c>
      <c r="O316" s="4" t="s">
        <v>219</v>
      </c>
      <c r="P316" s="55" t="s">
        <v>220</v>
      </c>
    </row>
    <row r="317" spans="1:18" ht="128.25">
      <c r="A317" s="12" t="s">
        <v>1094</v>
      </c>
      <c r="B317" s="19"/>
      <c r="C317" s="11"/>
      <c r="D317" s="11"/>
      <c r="E317" s="19">
        <v>16480</v>
      </c>
      <c r="F317" s="14"/>
      <c r="G317" s="15"/>
      <c r="H317" s="15"/>
      <c r="I317" s="16"/>
      <c r="J317" s="83"/>
      <c r="K317" s="83"/>
      <c r="L317" s="83"/>
      <c r="M317" s="23" t="s">
        <v>924</v>
      </c>
      <c r="N317" s="11" t="s">
        <v>136</v>
      </c>
      <c r="O317" s="11" t="s">
        <v>135</v>
      </c>
      <c r="P317" s="51" t="s">
        <v>134</v>
      </c>
      <c r="R317" s="9">
        <v>17984</v>
      </c>
    </row>
    <row r="318" spans="1:18" ht="66">
      <c r="A318" s="12" t="s">
        <v>1094</v>
      </c>
      <c r="B318" s="19"/>
      <c r="C318" s="11"/>
      <c r="D318" s="11"/>
      <c r="E318" s="19">
        <v>7954</v>
      </c>
      <c r="F318" s="14"/>
      <c r="G318" s="15"/>
      <c r="H318" s="15"/>
      <c r="I318" s="16"/>
      <c r="J318" s="83"/>
      <c r="K318" s="83"/>
      <c r="L318" s="83"/>
      <c r="M318" s="23" t="s">
        <v>1100</v>
      </c>
      <c r="N318" s="11" t="s">
        <v>925</v>
      </c>
      <c r="O318" s="11" t="s">
        <v>926</v>
      </c>
      <c r="P318" s="51" t="s">
        <v>927</v>
      </c>
      <c r="R318" s="9">
        <v>8946</v>
      </c>
    </row>
    <row r="319" spans="1:17" ht="114">
      <c r="A319" s="12" t="s">
        <v>1094</v>
      </c>
      <c r="B319" s="19">
        <v>4600</v>
      </c>
      <c r="C319" s="11"/>
      <c r="D319" s="11"/>
      <c r="E319" s="19"/>
      <c r="F319" s="14"/>
      <c r="G319" s="15"/>
      <c r="H319" s="15"/>
      <c r="I319" s="16"/>
      <c r="J319" s="83"/>
      <c r="K319" s="83"/>
      <c r="L319" s="83"/>
      <c r="M319" s="23" t="s">
        <v>1101</v>
      </c>
      <c r="N319" s="11" t="s">
        <v>928</v>
      </c>
      <c r="O319" s="11" t="s">
        <v>929</v>
      </c>
      <c r="P319" s="51" t="s">
        <v>1633</v>
      </c>
      <c r="Q319" s="9">
        <v>7336</v>
      </c>
    </row>
    <row r="320" spans="1:18" ht="99.75">
      <c r="A320" s="12" t="s">
        <v>1094</v>
      </c>
      <c r="B320" s="19"/>
      <c r="C320" s="11"/>
      <c r="D320" s="11"/>
      <c r="E320" s="19">
        <v>17609</v>
      </c>
      <c r="F320" s="14"/>
      <c r="G320" s="15"/>
      <c r="H320" s="15"/>
      <c r="I320" s="16"/>
      <c r="J320" s="83"/>
      <c r="K320" s="83"/>
      <c r="L320" s="83"/>
      <c r="M320" s="23" t="s">
        <v>1102</v>
      </c>
      <c r="N320" s="11" t="s">
        <v>930</v>
      </c>
      <c r="O320" s="11" t="s">
        <v>1601</v>
      </c>
      <c r="P320" s="51" t="s">
        <v>1600</v>
      </c>
      <c r="R320" s="9">
        <v>17740</v>
      </c>
    </row>
    <row r="321" spans="1:17" ht="85.5">
      <c r="A321" s="12" t="s">
        <v>1094</v>
      </c>
      <c r="B321" s="19">
        <v>8876</v>
      </c>
      <c r="C321" s="11"/>
      <c r="D321" s="11"/>
      <c r="E321" s="19"/>
      <c r="F321" s="14"/>
      <c r="G321" s="15"/>
      <c r="H321" s="15"/>
      <c r="I321" s="16"/>
      <c r="J321" s="83"/>
      <c r="K321" s="83"/>
      <c r="L321" s="83"/>
      <c r="M321" s="23" t="s">
        <v>1103</v>
      </c>
      <c r="N321" s="11" t="s">
        <v>606</v>
      </c>
      <c r="O321" s="11" t="s">
        <v>931</v>
      </c>
      <c r="P321" s="51" t="s">
        <v>605</v>
      </c>
      <c r="Q321" s="9">
        <v>8876</v>
      </c>
    </row>
    <row r="322" spans="1:17" ht="85.5">
      <c r="A322" s="12" t="s">
        <v>1094</v>
      </c>
      <c r="B322" s="19">
        <v>9096</v>
      </c>
      <c r="C322" s="11"/>
      <c r="D322" s="11"/>
      <c r="E322" s="19"/>
      <c r="F322" s="14"/>
      <c r="G322" s="15"/>
      <c r="H322" s="15"/>
      <c r="I322" s="16"/>
      <c r="J322" s="83"/>
      <c r="K322" s="83"/>
      <c r="L322" s="83"/>
      <c r="M322" s="23" t="s">
        <v>1104</v>
      </c>
      <c r="N322" s="11" t="s">
        <v>606</v>
      </c>
      <c r="O322" s="11" t="s">
        <v>932</v>
      </c>
      <c r="P322" s="51" t="s">
        <v>933</v>
      </c>
      <c r="Q322" s="9">
        <v>10391</v>
      </c>
    </row>
    <row r="323" spans="1:18" ht="99.75">
      <c r="A323" s="12" t="s">
        <v>1094</v>
      </c>
      <c r="B323" s="19"/>
      <c r="C323" s="11"/>
      <c r="D323" s="11"/>
      <c r="E323" s="19">
        <v>6920</v>
      </c>
      <c r="F323" s="14"/>
      <c r="G323" s="15"/>
      <c r="H323" s="15"/>
      <c r="I323" s="16"/>
      <c r="J323" s="83"/>
      <c r="K323" s="83"/>
      <c r="L323" s="83"/>
      <c r="M323" s="23" t="s">
        <v>1233</v>
      </c>
      <c r="N323" s="11" t="s">
        <v>934</v>
      </c>
      <c r="O323" s="11" t="s">
        <v>1464</v>
      </c>
      <c r="P323" s="51" t="s">
        <v>935</v>
      </c>
      <c r="R323" s="9">
        <v>6920</v>
      </c>
    </row>
    <row r="324" spans="1:17" ht="128.25">
      <c r="A324" s="12" t="s">
        <v>1094</v>
      </c>
      <c r="B324" s="19">
        <v>5840</v>
      </c>
      <c r="C324" s="11"/>
      <c r="D324" s="11"/>
      <c r="E324" s="19"/>
      <c r="F324" s="14"/>
      <c r="G324" s="15"/>
      <c r="H324" s="15"/>
      <c r="I324" s="16"/>
      <c r="J324" s="83"/>
      <c r="K324" s="83"/>
      <c r="L324" s="83"/>
      <c r="M324" s="23" t="s">
        <v>1155</v>
      </c>
      <c r="N324" s="11" t="s">
        <v>936</v>
      </c>
      <c r="O324" s="11" t="s">
        <v>937</v>
      </c>
      <c r="P324" s="51" t="s">
        <v>134</v>
      </c>
      <c r="Q324" s="9">
        <v>5990</v>
      </c>
    </row>
    <row r="325" spans="1:18" ht="99.75">
      <c r="A325" s="12" t="s">
        <v>1094</v>
      </c>
      <c r="B325" s="19">
        <v>708</v>
      </c>
      <c r="C325" s="11"/>
      <c r="D325" s="11"/>
      <c r="E325" s="19">
        <v>1037</v>
      </c>
      <c r="F325" s="14"/>
      <c r="G325" s="15"/>
      <c r="H325" s="15"/>
      <c r="I325" s="16"/>
      <c r="J325" s="83"/>
      <c r="K325" s="83"/>
      <c r="L325" s="83"/>
      <c r="M325" s="23" t="s">
        <v>1211</v>
      </c>
      <c r="N325" s="11" t="s">
        <v>1133</v>
      </c>
      <c r="O325" s="11" t="s">
        <v>1132</v>
      </c>
      <c r="P325" s="51" t="s">
        <v>1131</v>
      </c>
      <c r="Q325" s="9">
        <v>1163</v>
      </c>
      <c r="R325" s="9">
        <v>1037</v>
      </c>
    </row>
    <row r="326" spans="1:16" ht="99.75">
      <c r="A326" s="12" t="s">
        <v>1094</v>
      </c>
      <c r="B326" s="19">
        <v>17370</v>
      </c>
      <c r="C326" s="11"/>
      <c r="D326" s="11"/>
      <c r="E326" s="19"/>
      <c r="F326" s="14"/>
      <c r="G326" s="15"/>
      <c r="H326" s="15"/>
      <c r="I326" s="16"/>
      <c r="J326" s="83"/>
      <c r="K326" s="83"/>
      <c r="L326" s="83"/>
      <c r="M326" s="23" t="s">
        <v>938</v>
      </c>
      <c r="N326" s="11" t="s">
        <v>1182</v>
      </c>
      <c r="O326" s="11" t="s">
        <v>1183</v>
      </c>
      <c r="P326" s="51" t="s">
        <v>1184</v>
      </c>
    </row>
    <row r="327" spans="1:18" ht="85.5">
      <c r="A327" s="12" t="s">
        <v>939</v>
      </c>
      <c r="B327" s="19"/>
      <c r="C327" s="11"/>
      <c r="D327" s="11"/>
      <c r="E327" s="19">
        <v>8360</v>
      </c>
      <c r="F327" s="14">
        <v>410000</v>
      </c>
      <c r="G327" s="15" t="s">
        <v>940</v>
      </c>
      <c r="H327" s="15" t="s">
        <v>643</v>
      </c>
      <c r="I327" s="16" t="s">
        <v>624</v>
      </c>
      <c r="J327" s="83">
        <f>E327/3487600</f>
        <v>0.002397063883472875</v>
      </c>
      <c r="K327" s="83"/>
      <c r="L327" s="83">
        <f>E327/680000</f>
        <v>0.012294117647058823</v>
      </c>
      <c r="M327" s="23" t="s">
        <v>1105</v>
      </c>
      <c r="N327" s="11" t="s">
        <v>941</v>
      </c>
      <c r="O327" s="11" t="s">
        <v>942</v>
      </c>
      <c r="P327" s="51" t="s">
        <v>235</v>
      </c>
      <c r="R327" s="9">
        <v>8370</v>
      </c>
    </row>
    <row r="328" spans="1:18" ht="99.75">
      <c r="A328" s="12" t="s">
        <v>939</v>
      </c>
      <c r="B328" s="19"/>
      <c r="C328" s="11"/>
      <c r="D328" s="11"/>
      <c r="E328" s="19">
        <v>6600</v>
      </c>
      <c r="F328" s="14"/>
      <c r="G328" s="15"/>
      <c r="H328" s="15"/>
      <c r="I328" s="16"/>
      <c r="J328" s="83"/>
      <c r="K328" s="83"/>
      <c r="L328" s="83"/>
      <c r="M328" s="23" t="s">
        <v>1106</v>
      </c>
      <c r="N328" s="11" t="s">
        <v>943</v>
      </c>
      <c r="O328" s="11" t="s">
        <v>944</v>
      </c>
      <c r="P328" s="51" t="s">
        <v>234</v>
      </c>
      <c r="R328" s="9">
        <v>6930</v>
      </c>
    </row>
    <row r="329" spans="1:18" ht="99.75">
      <c r="A329" s="12" t="s">
        <v>939</v>
      </c>
      <c r="B329" s="19"/>
      <c r="C329" s="11"/>
      <c r="D329" s="11"/>
      <c r="E329" s="19">
        <v>4940</v>
      </c>
      <c r="F329" s="14"/>
      <c r="G329" s="15"/>
      <c r="H329" s="15"/>
      <c r="I329" s="16"/>
      <c r="J329" s="83"/>
      <c r="K329" s="83"/>
      <c r="L329" s="83"/>
      <c r="M329" s="23" t="s">
        <v>1107</v>
      </c>
      <c r="N329" s="11" t="s">
        <v>945</v>
      </c>
      <c r="O329" s="11" t="s">
        <v>1252</v>
      </c>
      <c r="P329" s="51" t="s">
        <v>1253</v>
      </c>
      <c r="R329" s="9">
        <v>5360</v>
      </c>
    </row>
    <row r="330" spans="1:18" ht="114">
      <c r="A330" s="12" t="s">
        <v>939</v>
      </c>
      <c r="B330" s="19"/>
      <c r="C330" s="11"/>
      <c r="D330" s="11"/>
      <c r="E330" s="19">
        <v>7000</v>
      </c>
      <c r="F330" s="14"/>
      <c r="G330" s="15"/>
      <c r="H330" s="15"/>
      <c r="I330" s="16"/>
      <c r="J330" s="83"/>
      <c r="K330" s="83"/>
      <c r="L330" s="83"/>
      <c r="M330" s="23" t="s">
        <v>1108</v>
      </c>
      <c r="N330" s="11" t="s">
        <v>946</v>
      </c>
      <c r="O330" s="11" t="s">
        <v>947</v>
      </c>
      <c r="P330" s="51" t="s">
        <v>948</v>
      </c>
      <c r="R330" s="9">
        <v>7000</v>
      </c>
    </row>
    <row r="331" spans="1:18" ht="199.5">
      <c r="A331" s="12" t="s">
        <v>939</v>
      </c>
      <c r="B331" s="19"/>
      <c r="C331" s="11"/>
      <c r="D331" s="11"/>
      <c r="E331" s="19">
        <v>3696</v>
      </c>
      <c r="F331" s="14"/>
      <c r="G331" s="15"/>
      <c r="H331" s="15"/>
      <c r="I331" s="16"/>
      <c r="J331" s="83"/>
      <c r="K331" s="83"/>
      <c r="L331" s="83"/>
      <c r="M331" s="23" t="s">
        <v>808</v>
      </c>
      <c r="N331" s="11" t="s">
        <v>1255</v>
      </c>
      <c r="O331" s="11" t="s">
        <v>1254</v>
      </c>
      <c r="P331" s="51" t="s">
        <v>1256</v>
      </c>
      <c r="R331" s="9">
        <v>3696</v>
      </c>
    </row>
    <row r="332" spans="1:18" ht="142.5">
      <c r="A332" s="12" t="s">
        <v>939</v>
      </c>
      <c r="B332" s="19"/>
      <c r="C332" s="11"/>
      <c r="D332" s="11"/>
      <c r="E332" s="19">
        <v>9750</v>
      </c>
      <c r="F332" s="14"/>
      <c r="G332" s="15"/>
      <c r="H332" s="15"/>
      <c r="I332" s="16"/>
      <c r="J332" s="83"/>
      <c r="K332" s="83"/>
      <c r="L332" s="83"/>
      <c r="M332" s="23" t="s">
        <v>809</v>
      </c>
      <c r="N332" s="11" t="s">
        <v>143</v>
      </c>
      <c r="O332" s="11" t="s">
        <v>142</v>
      </c>
      <c r="P332" s="51" t="s">
        <v>304</v>
      </c>
      <c r="R332" s="9">
        <v>9710</v>
      </c>
    </row>
    <row r="333" spans="1:18" ht="142.5">
      <c r="A333" s="12" t="s">
        <v>939</v>
      </c>
      <c r="B333" s="19"/>
      <c r="C333" s="11"/>
      <c r="D333" s="11"/>
      <c r="E333" s="19">
        <v>5537</v>
      </c>
      <c r="F333" s="14"/>
      <c r="G333" s="15"/>
      <c r="H333" s="15"/>
      <c r="I333" s="16"/>
      <c r="J333" s="83"/>
      <c r="K333" s="83"/>
      <c r="L333" s="83"/>
      <c r="M333" s="23" t="s">
        <v>810</v>
      </c>
      <c r="N333" s="11" t="s">
        <v>144</v>
      </c>
      <c r="O333" s="11" t="s">
        <v>1503</v>
      </c>
      <c r="P333" s="51" t="s">
        <v>304</v>
      </c>
      <c r="R333" s="9">
        <v>8980</v>
      </c>
    </row>
    <row r="334" spans="1:18" ht="142.5">
      <c r="A334" s="12" t="s">
        <v>939</v>
      </c>
      <c r="B334" s="19"/>
      <c r="C334" s="11"/>
      <c r="D334" s="11"/>
      <c r="E334" s="19">
        <v>2399</v>
      </c>
      <c r="F334" s="14"/>
      <c r="G334" s="15"/>
      <c r="H334" s="15"/>
      <c r="I334" s="16"/>
      <c r="J334" s="83"/>
      <c r="K334" s="83"/>
      <c r="L334" s="83"/>
      <c r="M334" s="23" t="s">
        <v>811</v>
      </c>
      <c r="N334" s="11" t="s">
        <v>1283</v>
      </c>
      <c r="O334" s="11" t="s">
        <v>146</v>
      </c>
      <c r="P334" s="51" t="s">
        <v>145</v>
      </c>
      <c r="R334" s="9">
        <v>2396</v>
      </c>
    </row>
    <row r="335" spans="1:18" ht="99.75">
      <c r="A335" s="12" t="s">
        <v>939</v>
      </c>
      <c r="B335" s="19"/>
      <c r="C335" s="11"/>
      <c r="D335" s="11"/>
      <c r="E335" s="19">
        <v>3580</v>
      </c>
      <c r="F335" s="14"/>
      <c r="G335" s="15"/>
      <c r="H335" s="15"/>
      <c r="I335" s="16"/>
      <c r="J335" s="83"/>
      <c r="K335" s="83"/>
      <c r="L335" s="83"/>
      <c r="M335" s="23" t="s">
        <v>812</v>
      </c>
      <c r="N335" s="11" t="s">
        <v>1286</v>
      </c>
      <c r="O335" s="11" t="s">
        <v>1285</v>
      </c>
      <c r="P335" s="51" t="s">
        <v>1284</v>
      </c>
      <c r="R335" s="9">
        <v>3560</v>
      </c>
    </row>
    <row r="336" spans="1:18" ht="142.5">
      <c r="A336" s="12" t="s">
        <v>939</v>
      </c>
      <c r="B336" s="19"/>
      <c r="C336" s="11"/>
      <c r="D336" s="11"/>
      <c r="E336" s="19">
        <v>4440</v>
      </c>
      <c r="F336" s="14"/>
      <c r="G336" s="15"/>
      <c r="H336" s="15"/>
      <c r="I336" s="16"/>
      <c r="J336" s="83"/>
      <c r="K336" s="83"/>
      <c r="L336" s="83"/>
      <c r="M336" s="23" t="s">
        <v>813</v>
      </c>
      <c r="N336" s="11" t="s">
        <v>120</v>
      </c>
      <c r="O336" s="11" t="s">
        <v>119</v>
      </c>
      <c r="P336" s="51" t="s">
        <v>949</v>
      </c>
      <c r="R336" s="9">
        <v>4400</v>
      </c>
    </row>
    <row r="337" spans="1:18" ht="142.5">
      <c r="A337" s="12" t="s">
        <v>939</v>
      </c>
      <c r="B337" s="19"/>
      <c r="C337" s="11"/>
      <c r="D337" s="11"/>
      <c r="E337" s="19">
        <v>4400</v>
      </c>
      <c r="F337" s="14"/>
      <c r="G337" s="15"/>
      <c r="H337" s="15"/>
      <c r="I337" s="16"/>
      <c r="J337" s="83"/>
      <c r="K337" s="83"/>
      <c r="L337" s="83"/>
      <c r="M337" s="23" t="s">
        <v>814</v>
      </c>
      <c r="N337" s="11" t="s">
        <v>122</v>
      </c>
      <c r="O337" s="11" t="s">
        <v>121</v>
      </c>
      <c r="P337" s="51" t="s">
        <v>949</v>
      </c>
      <c r="R337" s="9">
        <v>4400</v>
      </c>
    </row>
    <row r="338" spans="1:18" ht="114">
      <c r="A338" s="12" t="s">
        <v>939</v>
      </c>
      <c r="B338" s="19"/>
      <c r="C338" s="11"/>
      <c r="D338" s="11"/>
      <c r="E338" s="19">
        <v>4902</v>
      </c>
      <c r="F338" s="14"/>
      <c r="G338" s="15"/>
      <c r="H338" s="15"/>
      <c r="I338" s="16"/>
      <c r="J338" s="83"/>
      <c r="K338" s="83"/>
      <c r="L338" s="83"/>
      <c r="M338" s="23" t="s">
        <v>815</v>
      </c>
      <c r="N338" s="11" t="s">
        <v>950</v>
      </c>
      <c r="O338" s="11" t="s">
        <v>951</v>
      </c>
      <c r="P338" s="51" t="s">
        <v>123</v>
      </c>
      <c r="R338" s="9">
        <v>4500</v>
      </c>
    </row>
    <row r="339" spans="1:18" ht="71.25">
      <c r="A339" s="12" t="s">
        <v>939</v>
      </c>
      <c r="B339" s="19"/>
      <c r="C339" s="11"/>
      <c r="D339" s="11"/>
      <c r="E339" s="19">
        <v>16214</v>
      </c>
      <c r="F339" s="14"/>
      <c r="G339" s="15"/>
      <c r="H339" s="15"/>
      <c r="I339" s="16"/>
      <c r="J339" s="83"/>
      <c r="K339" s="83"/>
      <c r="L339" s="83"/>
      <c r="M339" s="23" t="s">
        <v>816</v>
      </c>
      <c r="N339" s="11" t="s">
        <v>137</v>
      </c>
      <c r="O339" s="11" t="s">
        <v>129</v>
      </c>
      <c r="P339" s="51" t="s">
        <v>280</v>
      </c>
      <c r="R339" s="9">
        <v>16212</v>
      </c>
    </row>
    <row r="340" spans="1:18" ht="99.75">
      <c r="A340" s="12" t="s">
        <v>939</v>
      </c>
      <c r="B340" s="19"/>
      <c r="C340" s="11"/>
      <c r="D340" s="11"/>
      <c r="E340" s="19">
        <v>928</v>
      </c>
      <c r="F340" s="14"/>
      <c r="G340" s="15"/>
      <c r="H340" s="15"/>
      <c r="I340" s="16"/>
      <c r="J340" s="83"/>
      <c r="K340" s="83"/>
      <c r="L340" s="83"/>
      <c r="M340" s="23" t="s">
        <v>817</v>
      </c>
      <c r="N340" s="11" t="s">
        <v>222</v>
      </c>
      <c r="O340" s="11" t="s">
        <v>138</v>
      </c>
      <c r="P340" s="51" t="s">
        <v>223</v>
      </c>
      <c r="R340" s="9">
        <v>947</v>
      </c>
    </row>
    <row r="341" spans="1:18" ht="228">
      <c r="A341" s="12" t="s">
        <v>939</v>
      </c>
      <c r="B341" s="19"/>
      <c r="C341" s="11"/>
      <c r="D341" s="11"/>
      <c r="E341" s="19">
        <v>8194</v>
      </c>
      <c r="F341" s="14"/>
      <c r="G341" s="15"/>
      <c r="H341" s="15"/>
      <c r="I341" s="16"/>
      <c r="J341" s="83"/>
      <c r="K341" s="83"/>
      <c r="L341" s="83"/>
      <c r="M341" s="23" t="s">
        <v>1273</v>
      </c>
      <c r="N341" s="11" t="s">
        <v>1614</v>
      </c>
      <c r="O341" s="11" t="s">
        <v>1613</v>
      </c>
      <c r="P341" s="51" t="s">
        <v>1288</v>
      </c>
      <c r="R341" s="9">
        <v>8174</v>
      </c>
    </row>
    <row r="342" spans="1:18" ht="85.5">
      <c r="A342" s="12" t="s">
        <v>939</v>
      </c>
      <c r="B342" s="19"/>
      <c r="C342" s="11"/>
      <c r="D342" s="11"/>
      <c r="E342" s="19">
        <v>582</v>
      </c>
      <c r="F342" s="14"/>
      <c r="G342" s="15"/>
      <c r="H342" s="15"/>
      <c r="I342" s="16"/>
      <c r="J342" s="83"/>
      <c r="K342" s="83"/>
      <c r="L342" s="83"/>
      <c r="M342" s="23" t="s">
        <v>1274</v>
      </c>
      <c r="N342" s="11" t="s">
        <v>1620</v>
      </c>
      <c r="O342" s="11" t="s">
        <v>1619</v>
      </c>
      <c r="P342" s="51" t="s">
        <v>1618</v>
      </c>
      <c r="R342" s="9">
        <v>1843</v>
      </c>
    </row>
    <row r="343" spans="1:18" ht="99.75">
      <c r="A343" s="12" t="s">
        <v>939</v>
      </c>
      <c r="B343" s="19"/>
      <c r="C343" s="11"/>
      <c r="D343" s="11"/>
      <c r="E343" s="19">
        <v>3660</v>
      </c>
      <c r="F343" s="14"/>
      <c r="G343" s="15"/>
      <c r="H343" s="15"/>
      <c r="I343" s="16"/>
      <c r="J343" s="83"/>
      <c r="K343" s="83"/>
      <c r="L343" s="83"/>
      <c r="M343" s="23" t="s">
        <v>1275</v>
      </c>
      <c r="N343" s="11" t="s">
        <v>1667</v>
      </c>
      <c r="O343" s="11" t="s">
        <v>1649</v>
      </c>
      <c r="P343" s="51" t="s">
        <v>1648</v>
      </c>
      <c r="R343" s="9">
        <v>6000</v>
      </c>
    </row>
    <row r="344" spans="1:18" ht="142.5">
      <c r="A344" s="12" t="s">
        <v>939</v>
      </c>
      <c r="B344" s="19"/>
      <c r="C344" s="11"/>
      <c r="D344" s="11"/>
      <c r="E344" s="19">
        <v>6730</v>
      </c>
      <c r="F344" s="14"/>
      <c r="G344" s="15"/>
      <c r="H344" s="15"/>
      <c r="I344" s="16"/>
      <c r="J344" s="83"/>
      <c r="K344" s="83"/>
      <c r="L344" s="83"/>
      <c r="M344" s="23" t="s">
        <v>1504</v>
      </c>
      <c r="N344" s="11" t="s">
        <v>952</v>
      </c>
      <c r="O344" s="11" t="s">
        <v>1262</v>
      </c>
      <c r="P344" s="51" t="s">
        <v>1261</v>
      </c>
      <c r="R344" s="9">
        <v>6860</v>
      </c>
    </row>
    <row r="345" spans="1:18" ht="115.5">
      <c r="A345" s="12" t="s">
        <v>939</v>
      </c>
      <c r="B345" s="19"/>
      <c r="C345" s="11"/>
      <c r="D345" s="11"/>
      <c r="E345" s="19">
        <v>3240</v>
      </c>
      <c r="F345" s="14"/>
      <c r="G345" s="15"/>
      <c r="H345" s="15"/>
      <c r="I345" s="16"/>
      <c r="J345" s="83"/>
      <c r="K345" s="83"/>
      <c r="L345" s="83"/>
      <c r="M345" s="23" t="s">
        <v>1505</v>
      </c>
      <c r="N345" s="11" t="s">
        <v>953</v>
      </c>
      <c r="O345" s="11" t="s">
        <v>1611</v>
      </c>
      <c r="P345" s="51" t="s">
        <v>306</v>
      </c>
      <c r="R345" s="9">
        <v>3240</v>
      </c>
    </row>
    <row r="346" spans="1:18" ht="142.5">
      <c r="A346" s="12" t="s">
        <v>939</v>
      </c>
      <c r="B346" s="19"/>
      <c r="C346" s="11"/>
      <c r="D346" s="11"/>
      <c r="E346" s="19">
        <v>2145</v>
      </c>
      <c r="F346" s="14"/>
      <c r="G346" s="15"/>
      <c r="H346" s="15"/>
      <c r="I346" s="16"/>
      <c r="J346" s="83"/>
      <c r="K346" s="83"/>
      <c r="L346" s="83"/>
      <c r="M346" s="23" t="s">
        <v>1506</v>
      </c>
      <c r="N346" s="11" t="s">
        <v>954</v>
      </c>
      <c r="O346" s="11" t="s">
        <v>955</v>
      </c>
      <c r="P346" s="51" t="s">
        <v>305</v>
      </c>
      <c r="R346" s="9">
        <v>2145</v>
      </c>
    </row>
    <row r="347" spans="1:18" ht="63.75" customHeight="1">
      <c r="A347" s="12" t="s">
        <v>939</v>
      </c>
      <c r="B347" s="19"/>
      <c r="C347" s="11"/>
      <c r="D347" s="11"/>
      <c r="E347" s="19">
        <v>6010</v>
      </c>
      <c r="F347" s="14"/>
      <c r="G347" s="15"/>
      <c r="H347" s="15"/>
      <c r="I347" s="16"/>
      <c r="J347" s="83"/>
      <c r="K347" s="83"/>
      <c r="L347" s="83"/>
      <c r="M347" s="23" t="s">
        <v>1507</v>
      </c>
      <c r="N347" s="11" t="s">
        <v>956</v>
      </c>
      <c r="O347" s="11" t="s">
        <v>957</v>
      </c>
      <c r="P347" s="51" t="s">
        <v>958</v>
      </c>
      <c r="R347" s="9">
        <v>6010</v>
      </c>
    </row>
    <row r="348" spans="1:18" ht="71.25">
      <c r="A348" s="12" t="s">
        <v>939</v>
      </c>
      <c r="B348" s="19"/>
      <c r="C348" s="11"/>
      <c r="D348" s="11"/>
      <c r="E348" s="19">
        <v>5814</v>
      </c>
      <c r="F348" s="14"/>
      <c r="G348" s="15"/>
      <c r="H348" s="15"/>
      <c r="I348" s="16"/>
      <c r="J348" s="83"/>
      <c r="K348" s="83"/>
      <c r="L348" s="83"/>
      <c r="M348" s="23" t="s">
        <v>1508</v>
      </c>
      <c r="N348" s="11" t="s">
        <v>959</v>
      </c>
      <c r="O348" s="11" t="s">
        <v>960</v>
      </c>
      <c r="P348" s="51" t="s">
        <v>961</v>
      </c>
      <c r="R348" s="9">
        <v>5500</v>
      </c>
    </row>
    <row r="349" spans="1:18" ht="228">
      <c r="A349" s="12" t="s">
        <v>939</v>
      </c>
      <c r="B349" s="19"/>
      <c r="C349" s="11"/>
      <c r="D349" s="11"/>
      <c r="E349" s="19">
        <v>5285</v>
      </c>
      <c r="F349" s="14"/>
      <c r="G349" s="15"/>
      <c r="H349" s="15"/>
      <c r="I349" s="16"/>
      <c r="J349" s="83"/>
      <c r="K349" s="83"/>
      <c r="L349" s="83"/>
      <c r="M349" s="23" t="s">
        <v>1509</v>
      </c>
      <c r="N349" s="11" t="s">
        <v>863</v>
      </c>
      <c r="O349" s="11" t="s">
        <v>862</v>
      </c>
      <c r="P349" s="51" t="s">
        <v>861</v>
      </c>
      <c r="R349" s="9">
        <v>5710</v>
      </c>
    </row>
    <row r="350" spans="1:18" ht="105" customHeight="1">
      <c r="A350" s="12" t="s">
        <v>939</v>
      </c>
      <c r="B350" s="19"/>
      <c r="C350" s="11"/>
      <c r="D350" s="11"/>
      <c r="E350" s="19">
        <v>4520</v>
      </c>
      <c r="F350" s="14"/>
      <c r="G350" s="15"/>
      <c r="H350" s="15"/>
      <c r="I350" s="16"/>
      <c r="J350" s="83"/>
      <c r="K350" s="83"/>
      <c r="L350" s="83"/>
      <c r="M350" s="23" t="s">
        <v>1510</v>
      </c>
      <c r="N350" s="11" t="s">
        <v>962</v>
      </c>
      <c r="O350" s="11" t="s">
        <v>963</v>
      </c>
      <c r="P350" s="51" t="s">
        <v>964</v>
      </c>
      <c r="R350" s="9">
        <v>4520</v>
      </c>
    </row>
    <row r="351" spans="1:18" ht="114">
      <c r="A351" s="12" t="s">
        <v>939</v>
      </c>
      <c r="B351" s="19"/>
      <c r="C351" s="11"/>
      <c r="D351" s="11"/>
      <c r="E351" s="19">
        <v>3845</v>
      </c>
      <c r="F351" s="14"/>
      <c r="G351" s="15"/>
      <c r="H351" s="15"/>
      <c r="I351" s="16"/>
      <c r="J351" s="83"/>
      <c r="K351" s="83"/>
      <c r="L351" s="83"/>
      <c r="M351" s="23" t="s">
        <v>1511</v>
      </c>
      <c r="N351" s="11" t="s">
        <v>1454</v>
      </c>
      <c r="O351" s="11" t="s">
        <v>1453</v>
      </c>
      <c r="P351" s="51" t="s">
        <v>1214</v>
      </c>
      <c r="R351" s="9">
        <v>3845</v>
      </c>
    </row>
    <row r="352" spans="1:18" ht="85.5">
      <c r="A352" s="12" t="s">
        <v>939</v>
      </c>
      <c r="B352" s="19"/>
      <c r="C352" s="11"/>
      <c r="D352" s="11"/>
      <c r="E352" s="19">
        <v>24806</v>
      </c>
      <c r="F352" s="14"/>
      <c r="G352" s="15"/>
      <c r="H352" s="15"/>
      <c r="I352" s="16"/>
      <c r="J352" s="83"/>
      <c r="K352" s="83"/>
      <c r="L352" s="83"/>
      <c r="M352" s="23" t="s">
        <v>1512</v>
      </c>
      <c r="N352" s="11" t="s">
        <v>965</v>
      </c>
      <c r="O352" s="11" t="s">
        <v>302</v>
      </c>
      <c r="P352" s="51" t="s">
        <v>1212</v>
      </c>
      <c r="R352" s="9">
        <v>25023</v>
      </c>
    </row>
    <row r="353" spans="1:18" ht="71.25">
      <c r="A353" s="12" t="s">
        <v>939</v>
      </c>
      <c r="B353" s="19"/>
      <c r="C353" s="11"/>
      <c r="D353" s="11"/>
      <c r="E353" s="19">
        <v>11209</v>
      </c>
      <c r="F353" s="14"/>
      <c r="G353" s="15"/>
      <c r="H353" s="15"/>
      <c r="I353" s="16"/>
      <c r="J353" s="83"/>
      <c r="K353" s="83"/>
      <c r="L353" s="83"/>
      <c r="M353" s="23" t="s">
        <v>1513</v>
      </c>
      <c r="N353" s="11" t="s">
        <v>966</v>
      </c>
      <c r="O353" s="11" t="s">
        <v>967</v>
      </c>
      <c r="P353" s="51" t="s">
        <v>1213</v>
      </c>
      <c r="R353" s="9">
        <v>11500</v>
      </c>
    </row>
    <row r="354" spans="1:18" ht="115.5">
      <c r="A354" s="12" t="s">
        <v>939</v>
      </c>
      <c r="B354" s="19"/>
      <c r="C354" s="11"/>
      <c r="D354" s="11"/>
      <c r="E354" s="19">
        <v>17292</v>
      </c>
      <c r="F354" s="14"/>
      <c r="G354" s="15"/>
      <c r="H354" s="15"/>
      <c r="I354" s="16"/>
      <c r="J354" s="83"/>
      <c r="K354" s="83"/>
      <c r="L354" s="83"/>
      <c r="M354" s="23" t="s">
        <v>1514</v>
      </c>
      <c r="N354" s="11" t="s">
        <v>301</v>
      </c>
      <c r="O354" s="11" t="s">
        <v>303</v>
      </c>
      <c r="P354" s="51" t="s">
        <v>1215</v>
      </c>
      <c r="R354" s="9">
        <v>17200</v>
      </c>
    </row>
    <row r="355" spans="1:18" ht="99">
      <c r="A355" s="12" t="s">
        <v>939</v>
      </c>
      <c r="B355" s="19"/>
      <c r="C355" s="11"/>
      <c r="D355" s="11"/>
      <c r="E355" s="19">
        <v>18633</v>
      </c>
      <c r="F355" s="14"/>
      <c r="G355" s="15"/>
      <c r="H355" s="15"/>
      <c r="I355" s="16"/>
      <c r="J355" s="83"/>
      <c r="K355" s="83"/>
      <c r="L355" s="83"/>
      <c r="M355" s="23" t="s">
        <v>1515</v>
      </c>
      <c r="N355" s="11" t="s">
        <v>710</v>
      </c>
      <c r="O355" s="11" t="s">
        <v>1081</v>
      </c>
      <c r="P355" s="51" t="s">
        <v>1215</v>
      </c>
      <c r="R355" s="9">
        <v>18600</v>
      </c>
    </row>
    <row r="356" spans="1:18" ht="128.25">
      <c r="A356" s="12" t="s">
        <v>939</v>
      </c>
      <c r="B356" s="19"/>
      <c r="C356" s="11"/>
      <c r="D356" s="11"/>
      <c r="E356" s="19">
        <v>7500</v>
      </c>
      <c r="F356" s="14"/>
      <c r="G356" s="15"/>
      <c r="H356" s="15"/>
      <c r="I356" s="16"/>
      <c r="J356" s="83"/>
      <c r="K356" s="83"/>
      <c r="L356" s="83"/>
      <c r="M356" s="23" t="s">
        <v>1484</v>
      </c>
      <c r="N356" s="11" t="s">
        <v>1298</v>
      </c>
      <c r="O356" s="11" t="s">
        <v>1297</v>
      </c>
      <c r="P356" s="51" t="s">
        <v>1631</v>
      </c>
      <c r="R356" s="9">
        <v>7500</v>
      </c>
    </row>
    <row r="357" spans="1:18" ht="199.5">
      <c r="A357" s="12" t="s">
        <v>939</v>
      </c>
      <c r="B357" s="19"/>
      <c r="C357" s="11"/>
      <c r="D357" s="11"/>
      <c r="E357" s="19">
        <v>15947</v>
      </c>
      <c r="F357" s="14"/>
      <c r="G357" s="15"/>
      <c r="H357" s="15"/>
      <c r="I357" s="16"/>
      <c r="J357" s="83"/>
      <c r="K357" s="83"/>
      <c r="L357" s="83"/>
      <c r="M357" s="23" t="s">
        <v>1485</v>
      </c>
      <c r="N357" s="11" t="s">
        <v>1079</v>
      </c>
      <c r="O357" s="11" t="s">
        <v>1078</v>
      </c>
      <c r="P357" s="51" t="s">
        <v>1080</v>
      </c>
      <c r="R357" s="9">
        <v>16000</v>
      </c>
    </row>
    <row r="358" spans="1:18" ht="199.5">
      <c r="A358" s="12" t="s">
        <v>939</v>
      </c>
      <c r="B358" s="19"/>
      <c r="C358" s="11"/>
      <c r="D358" s="11"/>
      <c r="E358" s="19">
        <v>15973</v>
      </c>
      <c r="F358" s="14"/>
      <c r="G358" s="15"/>
      <c r="H358" s="15"/>
      <c r="I358" s="16"/>
      <c r="J358" s="83"/>
      <c r="K358" s="83"/>
      <c r="L358" s="83"/>
      <c r="M358" s="23" t="s">
        <v>1486</v>
      </c>
      <c r="N358" s="11" t="s">
        <v>1205</v>
      </c>
      <c r="O358" s="11" t="s">
        <v>1204</v>
      </c>
      <c r="P358" s="51" t="s">
        <v>1203</v>
      </c>
      <c r="R358" s="9">
        <v>16000</v>
      </c>
    </row>
    <row r="359" spans="1:18" ht="156.75">
      <c r="A359" s="12" t="s">
        <v>939</v>
      </c>
      <c r="B359" s="19"/>
      <c r="C359" s="11"/>
      <c r="D359" s="11"/>
      <c r="E359" s="19">
        <v>4871</v>
      </c>
      <c r="F359" s="14"/>
      <c r="G359" s="15"/>
      <c r="H359" s="15"/>
      <c r="I359" s="16"/>
      <c r="J359" s="83"/>
      <c r="K359" s="83"/>
      <c r="L359" s="83"/>
      <c r="M359" s="23" t="s">
        <v>1487</v>
      </c>
      <c r="N359" s="11" t="s">
        <v>968</v>
      </c>
      <c r="O359" s="11" t="s">
        <v>969</v>
      </c>
      <c r="P359" s="51" t="s">
        <v>970</v>
      </c>
      <c r="R359" s="9">
        <v>5000</v>
      </c>
    </row>
    <row r="360" spans="1:18" ht="156.75">
      <c r="A360" s="12" t="s">
        <v>939</v>
      </c>
      <c r="B360" s="19"/>
      <c r="C360" s="11"/>
      <c r="D360" s="11"/>
      <c r="E360" s="19">
        <v>6371</v>
      </c>
      <c r="F360" s="14"/>
      <c r="G360" s="15"/>
      <c r="H360" s="15"/>
      <c r="I360" s="16"/>
      <c r="J360" s="83"/>
      <c r="K360" s="83"/>
      <c r="L360" s="83"/>
      <c r="M360" s="23" t="s">
        <v>1021</v>
      </c>
      <c r="N360" s="11" t="s">
        <v>971</v>
      </c>
      <c r="O360" s="11" t="s">
        <v>860</v>
      </c>
      <c r="P360" s="51" t="s">
        <v>859</v>
      </c>
      <c r="R360" s="9">
        <v>6230</v>
      </c>
    </row>
    <row r="361" spans="1:18" ht="99.75">
      <c r="A361" s="12" t="s">
        <v>939</v>
      </c>
      <c r="B361" s="19"/>
      <c r="C361" s="11"/>
      <c r="D361" s="11"/>
      <c r="E361" s="19">
        <v>10000</v>
      </c>
      <c r="F361" s="14"/>
      <c r="G361" s="15"/>
      <c r="H361" s="15"/>
      <c r="I361" s="16"/>
      <c r="J361" s="83"/>
      <c r="K361" s="83"/>
      <c r="L361" s="83"/>
      <c r="M361" s="23" t="s">
        <v>1156</v>
      </c>
      <c r="N361" s="11" t="s">
        <v>58</v>
      </c>
      <c r="O361" s="11" t="s">
        <v>57</v>
      </c>
      <c r="P361" s="51" t="s">
        <v>56</v>
      </c>
      <c r="R361" s="9">
        <v>10000</v>
      </c>
    </row>
    <row r="362" spans="1:18" ht="71.25">
      <c r="A362" s="12" t="s">
        <v>939</v>
      </c>
      <c r="B362" s="19"/>
      <c r="C362" s="11"/>
      <c r="D362" s="11"/>
      <c r="E362" s="19">
        <v>18990</v>
      </c>
      <c r="F362" s="14"/>
      <c r="G362" s="15"/>
      <c r="H362" s="15"/>
      <c r="I362" s="16"/>
      <c r="J362" s="83"/>
      <c r="K362" s="83"/>
      <c r="L362" s="83"/>
      <c r="M362" s="23" t="s">
        <v>1157</v>
      </c>
      <c r="N362" s="11" t="s">
        <v>972</v>
      </c>
      <c r="O362" s="11" t="s">
        <v>973</v>
      </c>
      <c r="P362" s="51" t="s">
        <v>974</v>
      </c>
      <c r="R362" s="9">
        <v>18934</v>
      </c>
    </row>
    <row r="363" spans="1:18" ht="85.5">
      <c r="A363" s="12" t="s">
        <v>939</v>
      </c>
      <c r="B363" s="19">
        <v>9945</v>
      </c>
      <c r="C363" s="11"/>
      <c r="D363" s="11"/>
      <c r="E363" s="39">
        <v>15637</v>
      </c>
      <c r="F363" s="14"/>
      <c r="G363" s="15"/>
      <c r="H363" s="15"/>
      <c r="I363" s="16"/>
      <c r="J363" s="83"/>
      <c r="K363" s="83"/>
      <c r="L363" s="83"/>
      <c r="M363" s="23" t="s">
        <v>1365</v>
      </c>
      <c r="N363" s="11" t="s">
        <v>308</v>
      </c>
      <c r="O363" s="11" t="s">
        <v>307</v>
      </c>
      <c r="P363" s="51" t="s">
        <v>975</v>
      </c>
      <c r="Q363" s="9">
        <v>10000</v>
      </c>
      <c r="R363" s="9">
        <v>15820</v>
      </c>
    </row>
    <row r="364" spans="1:17" ht="71.25">
      <c r="A364" s="12" t="s">
        <v>939</v>
      </c>
      <c r="B364" s="19">
        <v>9818</v>
      </c>
      <c r="C364" s="11"/>
      <c r="D364" s="11"/>
      <c r="E364" s="39"/>
      <c r="F364" s="14"/>
      <c r="G364" s="15"/>
      <c r="H364" s="15"/>
      <c r="I364" s="16"/>
      <c r="J364" s="83"/>
      <c r="K364" s="83"/>
      <c r="L364" s="83"/>
      <c r="M364" s="23" t="s">
        <v>976</v>
      </c>
      <c r="N364" s="11" t="s">
        <v>59</v>
      </c>
      <c r="O364" s="11" t="s">
        <v>977</v>
      </c>
      <c r="P364" s="51" t="s">
        <v>804</v>
      </c>
      <c r="Q364" s="9">
        <v>10628</v>
      </c>
    </row>
    <row r="365" spans="1:16" ht="71.25">
      <c r="A365" s="12" t="s">
        <v>939</v>
      </c>
      <c r="B365" s="19">
        <v>2859</v>
      </c>
      <c r="C365" s="11"/>
      <c r="D365" s="11"/>
      <c r="E365" s="39">
        <v>10000</v>
      </c>
      <c r="F365" s="14"/>
      <c r="G365" s="15"/>
      <c r="H365" s="15"/>
      <c r="I365" s="16"/>
      <c r="J365" s="83"/>
      <c r="K365" s="83"/>
      <c r="L365" s="83"/>
      <c r="M365" s="23" t="s">
        <v>978</v>
      </c>
      <c r="N365" s="11" t="s">
        <v>1185</v>
      </c>
      <c r="O365" s="84" t="s">
        <v>1186</v>
      </c>
      <c r="P365" s="51" t="s">
        <v>979</v>
      </c>
    </row>
    <row r="366" spans="1:16" ht="142.5">
      <c r="A366" s="12" t="s">
        <v>939</v>
      </c>
      <c r="B366" s="19">
        <v>20859</v>
      </c>
      <c r="C366" s="11"/>
      <c r="D366" s="11"/>
      <c r="E366" s="39"/>
      <c r="F366" s="14"/>
      <c r="G366" s="15"/>
      <c r="H366" s="15"/>
      <c r="I366" s="16"/>
      <c r="J366" s="83"/>
      <c r="K366" s="83"/>
      <c r="L366" s="83"/>
      <c r="M366" s="23" t="s">
        <v>1014</v>
      </c>
      <c r="N366" s="11" t="s">
        <v>980</v>
      </c>
      <c r="O366" s="84" t="s">
        <v>981</v>
      </c>
      <c r="P366" s="51" t="s">
        <v>982</v>
      </c>
    </row>
    <row r="367" spans="1:16" ht="79.5" customHeight="1">
      <c r="A367" s="12" t="s">
        <v>939</v>
      </c>
      <c r="B367" s="19">
        <v>292</v>
      </c>
      <c r="C367" s="11"/>
      <c r="D367" s="11"/>
      <c r="E367" s="39"/>
      <c r="F367" s="14"/>
      <c r="G367" s="15"/>
      <c r="H367" s="15"/>
      <c r="I367" s="16"/>
      <c r="J367" s="83"/>
      <c r="K367" s="83"/>
      <c r="L367" s="83"/>
      <c r="M367" s="23" t="s">
        <v>983</v>
      </c>
      <c r="N367" s="11" t="s">
        <v>984</v>
      </c>
      <c r="O367" s="9" t="s">
        <v>985</v>
      </c>
      <c r="P367" s="51" t="s">
        <v>986</v>
      </c>
    </row>
    <row r="368" spans="1:16" ht="82.5">
      <c r="A368" s="12" t="s">
        <v>939</v>
      </c>
      <c r="B368" s="19">
        <v>25643</v>
      </c>
      <c r="C368" s="11"/>
      <c r="D368" s="11"/>
      <c r="E368" s="39"/>
      <c r="F368" s="14"/>
      <c r="G368" s="15"/>
      <c r="H368" s="15"/>
      <c r="I368" s="16"/>
      <c r="J368" s="83"/>
      <c r="K368" s="83"/>
      <c r="L368" s="83"/>
      <c r="M368" s="23" t="s">
        <v>117</v>
      </c>
      <c r="N368" s="11" t="s">
        <v>310</v>
      </c>
      <c r="O368" s="84" t="s">
        <v>311</v>
      </c>
      <c r="P368" s="51" t="s">
        <v>651</v>
      </c>
    </row>
    <row r="369" spans="1:16" ht="85.5">
      <c r="A369" s="12" t="s">
        <v>939</v>
      </c>
      <c r="B369" s="19">
        <v>24517</v>
      </c>
      <c r="C369" s="11"/>
      <c r="D369" s="11"/>
      <c r="E369" s="39"/>
      <c r="F369" s="14"/>
      <c r="G369" s="15"/>
      <c r="H369" s="15"/>
      <c r="I369" s="16"/>
      <c r="J369" s="83"/>
      <c r="K369" s="83"/>
      <c r="L369" s="83"/>
      <c r="M369" s="23" t="s">
        <v>705</v>
      </c>
      <c r="N369" s="11" t="s">
        <v>706</v>
      </c>
      <c r="O369" s="84" t="s">
        <v>707</v>
      </c>
      <c r="P369" s="51" t="s">
        <v>312</v>
      </c>
    </row>
    <row r="370" spans="1:18" ht="71.25">
      <c r="A370" s="12" t="s">
        <v>313</v>
      </c>
      <c r="B370" s="19"/>
      <c r="C370" s="11"/>
      <c r="D370" s="11"/>
      <c r="E370" s="19">
        <v>4551</v>
      </c>
      <c r="F370" s="14">
        <v>100000</v>
      </c>
      <c r="G370" s="15" t="s">
        <v>314</v>
      </c>
      <c r="H370" s="15" t="s">
        <v>712</v>
      </c>
      <c r="I370" s="16" t="s">
        <v>713</v>
      </c>
      <c r="J370" s="83">
        <f>E370/3487600</f>
        <v>0.0013049088198187867</v>
      </c>
      <c r="K370" s="83"/>
      <c r="L370" s="83">
        <f>E370/680000</f>
        <v>0.00669264705882353</v>
      </c>
      <c r="M370" s="23" t="s">
        <v>1488</v>
      </c>
      <c r="N370" s="11" t="s">
        <v>1372</v>
      </c>
      <c r="O370" s="11" t="s">
        <v>1371</v>
      </c>
      <c r="P370" s="51" t="s">
        <v>1370</v>
      </c>
      <c r="R370" s="9">
        <v>5690</v>
      </c>
    </row>
    <row r="371" spans="1:18" ht="213.75">
      <c r="A371" s="12" t="s">
        <v>313</v>
      </c>
      <c r="B371" s="19"/>
      <c r="C371" s="11"/>
      <c r="D371" s="11"/>
      <c r="E371" s="19">
        <v>24670</v>
      </c>
      <c r="F371" s="14"/>
      <c r="G371" s="15"/>
      <c r="H371" s="15"/>
      <c r="I371" s="16"/>
      <c r="J371" s="83"/>
      <c r="K371" s="83"/>
      <c r="L371" s="83"/>
      <c r="M371" s="23" t="s">
        <v>315</v>
      </c>
      <c r="N371" s="11" t="s">
        <v>316</v>
      </c>
      <c r="O371" s="11" t="s">
        <v>317</v>
      </c>
      <c r="P371" s="51" t="s">
        <v>318</v>
      </c>
      <c r="R371" s="9">
        <v>24500</v>
      </c>
    </row>
    <row r="372" spans="1:18" ht="142.5">
      <c r="A372" s="12" t="s">
        <v>313</v>
      </c>
      <c r="B372" s="19">
        <v>30963</v>
      </c>
      <c r="C372" s="11"/>
      <c r="D372" s="11"/>
      <c r="E372" s="19">
        <v>20642</v>
      </c>
      <c r="F372" s="14"/>
      <c r="G372" s="15"/>
      <c r="H372" s="15"/>
      <c r="I372" s="16"/>
      <c r="J372" s="83"/>
      <c r="K372" s="83"/>
      <c r="L372" s="83"/>
      <c r="M372" s="23" t="s">
        <v>319</v>
      </c>
      <c r="N372" s="11" t="s">
        <v>320</v>
      </c>
      <c r="O372" s="11" t="s">
        <v>321</v>
      </c>
      <c r="P372" s="51" t="s">
        <v>1491</v>
      </c>
      <c r="Q372" s="9">
        <v>31000</v>
      </c>
      <c r="R372" s="9">
        <v>20800</v>
      </c>
    </row>
    <row r="373" spans="1:18" ht="114">
      <c r="A373" s="12" t="s">
        <v>322</v>
      </c>
      <c r="B373" s="19"/>
      <c r="C373" s="11"/>
      <c r="D373" s="19"/>
      <c r="E373" s="19">
        <v>38683</v>
      </c>
      <c r="F373" s="38">
        <v>100000</v>
      </c>
      <c r="G373" s="19" t="s">
        <v>323</v>
      </c>
      <c r="H373" s="31" t="s">
        <v>324</v>
      </c>
      <c r="I373" s="16" t="s">
        <v>325</v>
      </c>
      <c r="J373" s="83">
        <f>E373/3487600</f>
        <v>0.011091581603394884</v>
      </c>
      <c r="K373" s="83"/>
      <c r="L373" s="83">
        <f>E373/680000</f>
        <v>0.05688676470588235</v>
      </c>
      <c r="M373" s="23" t="s">
        <v>326</v>
      </c>
      <c r="N373" s="23" t="s">
        <v>1516</v>
      </c>
      <c r="O373" s="11" t="s">
        <v>1517</v>
      </c>
      <c r="P373" s="51" t="s">
        <v>224</v>
      </c>
      <c r="R373" s="78">
        <v>44000</v>
      </c>
    </row>
    <row r="374" spans="1:18" ht="85.5">
      <c r="A374" s="12" t="s">
        <v>322</v>
      </c>
      <c r="B374" s="19">
        <v>22675</v>
      </c>
      <c r="C374" s="11"/>
      <c r="D374" s="19"/>
      <c r="E374" s="19">
        <v>39417</v>
      </c>
      <c r="F374" s="38"/>
      <c r="G374" s="19"/>
      <c r="H374" s="31"/>
      <c r="I374" s="16"/>
      <c r="J374" s="83"/>
      <c r="K374" s="83"/>
      <c r="L374" s="83"/>
      <c r="M374" s="23" t="s">
        <v>1187</v>
      </c>
      <c r="N374" s="23" t="s">
        <v>1188</v>
      </c>
      <c r="O374" s="11" t="s">
        <v>327</v>
      </c>
      <c r="P374" s="51" t="s">
        <v>328</v>
      </c>
      <c r="Q374" s="9">
        <v>20000</v>
      </c>
      <c r="R374" s="78">
        <v>42000</v>
      </c>
    </row>
    <row r="375" spans="1:16" ht="41.25" customHeight="1">
      <c r="A375" s="12" t="s">
        <v>329</v>
      </c>
      <c r="B375" s="19"/>
      <c r="C375" s="11"/>
      <c r="D375" s="11"/>
      <c r="E375" s="16"/>
      <c r="F375" s="14">
        <v>0</v>
      </c>
      <c r="G375" s="15" t="s">
        <v>330</v>
      </c>
      <c r="H375" s="24" t="s">
        <v>331</v>
      </c>
      <c r="I375" s="16" t="s">
        <v>1227</v>
      </c>
      <c r="J375" s="83">
        <f>E375/3487600</f>
        <v>0</v>
      </c>
      <c r="K375" s="83"/>
      <c r="L375" s="83">
        <f>E375/680000</f>
        <v>0</v>
      </c>
      <c r="M375" s="23"/>
      <c r="N375" s="11"/>
      <c r="O375" s="11"/>
      <c r="P375" s="51"/>
    </row>
    <row r="376" spans="1:16" ht="42.75">
      <c r="A376" s="12" t="s">
        <v>332</v>
      </c>
      <c r="B376" s="16"/>
      <c r="C376" s="11"/>
      <c r="D376" s="11"/>
      <c r="E376" s="16"/>
      <c r="F376" s="14">
        <v>0</v>
      </c>
      <c r="G376" s="15" t="s">
        <v>333</v>
      </c>
      <c r="H376" s="15" t="s">
        <v>634</v>
      </c>
      <c r="I376" s="16" t="s">
        <v>334</v>
      </c>
      <c r="J376" s="83">
        <f>E376/3487600</f>
        <v>0</v>
      </c>
      <c r="K376" s="83"/>
      <c r="L376" s="83">
        <f>E376/680000</f>
        <v>0</v>
      </c>
      <c r="M376" s="23"/>
      <c r="N376" s="11"/>
      <c r="O376" s="11"/>
      <c r="P376" s="51"/>
    </row>
    <row r="377" spans="1:17" ht="185.25">
      <c r="A377" s="12" t="s">
        <v>1095</v>
      </c>
      <c r="B377" s="19">
        <v>17796</v>
      </c>
      <c r="C377" s="11"/>
      <c r="D377" s="11"/>
      <c r="E377" s="11"/>
      <c r="F377" s="14">
        <v>450000</v>
      </c>
      <c r="G377" s="15" t="s">
        <v>335</v>
      </c>
      <c r="H377" s="15" t="s">
        <v>643</v>
      </c>
      <c r="I377" s="16" t="s">
        <v>624</v>
      </c>
      <c r="J377" s="83">
        <f>E377/3487600</f>
        <v>0</v>
      </c>
      <c r="K377" s="83"/>
      <c r="L377" s="83">
        <f>E377/680000</f>
        <v>0</v>
      </c>
      <c r="M377" s="23" t="s">
        <v>1489</v>
      </c>
      <c r="N377" s="11" t="s">
        <v>1392</v>
      </c>
      <c r="O377" s="11" t="s">
        <v>336</v>
      </c>
      <c r="P377" s="51" t="s">
        <v>337</v>
      </c>
      <c r="Q377" s="9">
        <v>18125</v>
      </c>
    </row>
    <row r="378" spans="1:17" ht="82.5">
      <c r="A378" s="12" t="s">
        <v>1095</v>
      </c>
      <c r="B378" s="19">
        <v>11563</v>
      </c>
      <c r="C378" s="11"/>
      <c r="D378" s="11"/>
      <c r="E378" s="11"/>
      <c r="F378" s="14"/>
      <c r="G378" s="15"/>
      <c r="H378" s="15"/>
      <c r="I378" s="16"/>
      <c r="J378" s="83"/>
      <c r="K378" s="83"/>
      <c r="L378" s="83"/>
      <c r="M378" s="23" t="s">
        <v>1490</v>
      </c>
      <c r="N378" s="11" t="s">
        <v>338</v>
      </c>
      <c r="O378" s="11" t="s">
        <v>339</v>
      </c>
      <c r="P378" s="51" t="s">
        <v>1632</v>
      </c>
      <c r="Q378" s="9">
        <v>11560</v>
      </c>
    </row>
    <row r="379" spans="1:17" ht="71.25">
      <c r="A379" s="12" t="s">
        <v>1095</v>
      </c>
      <c r="B379" s="19">
        <v>3937</v>
      </c>
      <c r="C379" s="11"/>
      <c r="D379" s="11"/>
      <c r="E379" s="11"/>
      <c r="F379" s="14"/>
      <c r="G379" s="15"/>
      <c r="H379" s="15"/>
      <c r="I379" s="16"/>
      <c r="J379" s="83"/>
      <c r="K379" s="83"/>
      <c r="L379" s="83"/>
      <c r="M379" s="23" t="s">
        <v>1009</v>
      </c>
      <c r="N379" s="11" t="s">
        <v>340</v>
      </c>
      <c r="O379" s="11" t="s">
        <v>341</v>
      </c>
      <c r="P379" s="51"/>
      <c r="Q379" s="9">
        <v>2552</v>
      </c>
    </row>
    <row r="380" spans="1:17" ht="171">
      <c r="A380" s="12" t="s">
        <v>1095</v>
      </c>
      <c r="B380" s="19">
        <v>3527</v>
      </c>
      <c r="C380" s="11"/>
      <c r="D380" s="11"/>
      <c r="E380" s="11"/>
      <c r="F380" s="14"/>
      <c r="G380" s="15"/>
      <c r="H380" s="15"/>
      <c r="I380" s="16"/>
      <c r="J380" s="83"/>
      <c r="K380" s="83"/>
      <c r="L380" s="83"/>
      <c r="M380" s="23" t="s">
        <v>1010</v>
      </c>
      <c r="N380" s="11" t="s">
        <v>342</v>
      </c>
      <c r="O380" s="11" t="s">
        <v>343</v>
      </c>
      <c r="P380" s="51" t="s">
        <v>344</v>
      </c>
      <c r="Q380" s="9">
        <v>4949</v>
      </c>
    </row>
    <row r="381" spans="1:17" ht="185.25">
      <c r="A381" s="12" t="s">
        <v>1095</v>
      </c>
      <c r="B381" s="19">
        <v>5578</v>
      </c>
      <c r="C381" s="11"/>
      <c r="D381" s="11"/>
      <c r="E381" s="11"/>
      <c r="F381" s="14"/>
      <c r="G381" s="15"/>
      <c r="H381" s="15"/>
      <c r="I381" s="16"/>
      <c r="J381" s="83"/>
      <c r="K381" s="83"/>
      <c r="L381" s="83"/>
      <c r="M381" s="23" t="s">
        <v>1011</v>
      </c>
      <c r="N381" s="11" t="s">
        <v>612</v>
      </c>
      <c r="O381" s="11" t="s">
        <v>611</v>
      </c>
      <c r="P381" s="51" t="s">
        <v>610</v>
      </c>
      <c r="Q381" s="9">
        <v>6480</v>
      </c>
    </row>
    <row r="382" spans="1:17" ht="199.5">
      <c r="A382" s="12" t="s">
        <v>1095</v>
      </c>
      <c r="B382" s="19">
        <v>17721</v>
      </c>
      <c r="C382" s="11"/>
      <c r="D382" s="11"/>
      <c r="E382" s="11"/>
      <c r="F382" s="14"/>
      <c r="G382" s="15"/>
      <c r="H382" s="15"/>
      <c r="I382" s="16"/>
      <c r="J382" s="83"/>
      <c r="K382" s="83"/>
      <c r="L382" s="83"/>
      <c r="M382" s="23" t="s">
        <v>345</v>
      </c>
      <c r="N382" s="11" t="s">
        <v>55</v>
      </c>
      <c r="O382" s="11" t="s">
        <v>1467</v>
      </c>
      <c r="P382" s="51" t="s">
        <v>54</v>
      </c>
      <c r="Q382" s="9">
        <v>20388</v>
      </c>
    </row>
    <row r="383" spans="1:17" ht="85.5">
      <c r="A383" s="12" t="s">
        <v>1095</v>
      </c>
      <c r="B383" s="19">
        <v>13600</v>
      </c>
      <c r="C383" s="11"/>
      <c r="D383" s="11"/>
      <c r="E383" s="19"/>
      <c r="F383" s="14"/>
      <c r="G383" s="15"/>
      <c r="H383" s="15"/>
      <c r="I383" s="16"/>
      <c r="J383" s="83"/>
      <c r="K383" s="83"/>
      <c r="L383" s="83"/>
      <c r="M383" s="23" t="s">
        <v>1012</v>
      </c>
      <c r="N383" s="11" t="s">
        <v>55</v>
      </c>
      <c r="O383" s="11" t="s">
        <v>346</v>
      </c>
      <c r="P383" s="51" t="s">
        <v>347</v>
      </c>
      <c r="Q383" s="9">
        <v>13608</v>
      </c>
    </row>
    <row r="384" spans="1:17" ht="85.5">
      <c r="A384" s="12" t="s">
        <v>1095</v>
      </c>
      <c r="B384" s="19">
        <v>65502</v>
      </c>
      <c r="C384" s="11"/>
      <c r="D384" s="11"/>
      <c r="E384" s="19"/>
      <c r="F384" s="14"/>
      <c r="G384" s="15"/>
      <c r="H384" s="15"/>
      <c r="I384" s="16"/>
      <c r="J384" s="83"/>
      <c r="K384" s="83"/>
      <c r="L384" s="83"/>
      <c r="M384" s="23" t="s">
        <v>348</v>
      </c>
      <c r="N384" s="11" t="s">
        <v>1199</v>
      </c>
      <c r="O384" s="11" t="s">
        <v>1198</v>
      </c>
      <c r="P384" s="51" t="s">
        <v>1653</v>
      </c>
      <c r="Q384" s="9">
        <v>108500</v>
      </c>
    </row>
    <row r="385" spans="1:16" ht="142.5">
      <c r="A385" s="12" t="s">
        <v>1095</v>
      </c>
      <c r="B385" s="19">
        <v>28403</v>
      </c>
      <c r="C385" s="11"/>
      <c r="D385" s="11"/>
      <c r="E385" s="19"/>
      <c r="F385" s="14"/>
      <c r="G385" s="15"/>
      <c r="H385" s="15"/>
      <c r="I385" s="16"/>
      <c r="J385" s="83"/>
      <c r="K385" s="83"/>
      <c r="L385" s="83"/>
      <c r="M385" s="23" t="s">
        <v>1442</v>
      </c>
      <c r="N385" s="11" t="s">
        <v>1652</v>
      </c>
      <c r="O385" s="11" t="s">
        <v>1651</v>
      </c>
      <c r="P385" s="51" t="s">
        <v>1650</v>
      </c>
    </row>
    <row r="386" spans="1:17" ht="114">
      <c r="A386" s="12" t="s">
        <v>1095</v>
      </c>
      <c r="B386" s="19">
        <v>185222</v>
      </c>
      <c r="C386" s="11"/>
      <c r="D386" s="11"/>
      <c r="E386" s="39"/>
      <c r="F386" s="14">
        <v>70000</v>
      </c>
      <c r="G386" s="15" t="s">
        <v>349</v>
      </c>
      <c r="H386" s="15" t="s">
        <v>634</v>
      </c>
      <c r="I386" s="16" t="s">
        <v>624</v>
      </c>
      <c r="J386" s="83">
        <f>E386/3487600</f>
        <v>0</v>
      </c>
      <c r="K386" s="83"/>
      <c r="L386" s="83">
        <f>E386/680000</f>
        <v>0</v>
      </c>
      <c r="M386" s="23" t="s">
        <v>1443</v>
      </c>
      <c r="N386" s="11" t="s">
        <v>1202</v>
      </c>
      <c r="O386" s="11" t="s">
        <v>1201</v>
      </c>
      <c r="P386" s="51" t="s">
        <v>1200</v>
      </c>
      <c r="Q386" s="9">
        <v>185222</v>
      </c>
    </row>
    <row r="387" spans="1:17" ht="213.75">
      <c r="A387" s="12" t="s">
        <v>1095</v>
      </c>
      <c r="B387" s="19">
        <v>32595</v>
      </c>
      <c r="C387" s="11"/>
      <c r="D387" s="11"/>
      <c r="E387" s="39"/>
      <c r="F387" s="14"/>
      <c r="G387" s="15"/>
      <c r="H387" s="15"/>
      <c r="I387" s="16"/>
      <c r="J387" s="83"/>
      <c r="K387" s="83"/>
      <c r="L387" s="83"/>
      <c r="M387" s="23" t="s">
        <v>350</v>
      </c>
      <c r="N387" s="11" t="s">
        <v>1287</v>
      </c>
      <c r="O387" s="11" t="s">
        <v>1189</v>
      </c>
      <c r="P387" s="51" t="s">
        <v>351</v>
      </c>
      <c r="Q387" s="9">
        <v>32611</v>
      </c>
    </row>
    <row r="388" spans="1:17" ht="142.5">
      <c r="A388" s="12" t="s">
        <v>1095</v>
      </c>
      <c r="B388" s="19">
        <v>7200</v>
      </c>
      <c r="C388" s="11"/>
      <c r="D388" s="11"/>
      <c r="E388" s="39"/>
      <c r="F388" s="14"/>
      <c r="G388" s="15"/>
      <c r="H388" s="15"/>
      <c r="I388" s="16"/>
      <c r="J388" s="83"/>
      <c r="K388" s="83"/>
      <c r="L388" s="83"/>
      <c r="M388" s="23" t="s">
        <v>352</v>
      </c>
      <c r="N388" s="11" t="s">
        <v>353</v>
      </c>
      <c r="O388" s="11" t="s">
        <v>354</v>
      </c>
      <c r="P388" s="51" t="s">
        <v>355</v>
      </c>
      <c r="Q388" s="9">
        <v>7500</v>
      </c>
    </row>
    <row r="389" spans="1:17" ht="199.5">
      <c r="A389" s="12" t="s">
        <v>1095</v>
      </c>
      <c r="B389" s="19">
        <v>10380</v>
      </c>
      <c r="C389" s="11"/>
      <c r="D389" s="11"/>
      <c r="E389" s="39"/>
      <c r="F389" s="14"/>
      <c r="G389" s="15"/>
      <c r="H389" s="15"/>
      <c r="I389" s="16"/>
      <c r="J389" s="83"/>
      <c r="K389" s="83"/>
      <c r="L389" s="83"/>
      <c r="M389" s="23" t="s">
        <v>356</v>
      </c>
      <c r="N389" s="11" t="s">
        <v>1287</v>
      </c>
      <c r="O389" s="11" t="s">
        <v>1189</v>
      </c>
      <c r="P389" s="51" t="s">
        <v>351</v>
      </c>
      <c r="Q389" s="9">
        <v>10380</v>
      </c>
    </row>
    <row r="390" spans="1:16" ht="242.25">
      <c r="A390" s="12" t="s">
        <v>1095</v>
      </c>
      <c r="B390" s="19">
        <v>102751</v>
      </c>
      <c r="C390" s="11"/>
      <c r="D390" s="11"/>
      <c r="E390" s="39"/>
      <c r="F390" s="14"/>
      <c r="G390" s="15"/>
      <c r="H390" s="15"/>
      <c r="I390" s="16"/>
      <c r="J390" s="83"/>
      <c r="K390" s="83"/>
      <c r="L390" s="83"/>
      <c r="M390" s="23" t="s">
        <v>1292</v>
      </c>
      <c r="N390" s="11" t="s">
        <v>1293</v>
      </c>
      <c r="O390" s="11" t="s">
        <v>1291</v>
      </c>
      <c r="P390" s="51" t="s">
        <v>1290</v>
      </c>
    </row>
    <row r="391" spans="1:17" ht="85.5">
      <c r="A391" s="12" t="s">
        <v>357</v>
      </c>
      <c r="B391" s="19">
        <v>750</v>
      </c>
      <c r="C391" s="11"/>
      <c r="D391" s="11"/>
      <c r="E391" s="39"/>
      <c r="F391" s="14"/>
      <c r="G391" s="15"/>
      <c r="H391" s="15"/>
      <c r="I391" s="16"/>
      <c r="J391" s="83"/>
      <c r="K391" s="83"/>
      <c r="L391" s="83"/>
      <c r="M391" s="23" t="s">
        <v>358</v>
      </c>
      <c r="N391" s="11" t="s">
        <v>359</v>
      </c>
      <c r="O391" s="11" t="s">
        <v>1655</v>
      </c>
      <c r="P391" s="51" t="s">
        <v>1654</v>
      </c>
      <c r="Q391" s="9">
        <v>5378</v>
      </c>
    </row>
    <row r="392" spans="1:18" ht="149.25" customHeight="1">
      <c r="A392" s="12" t="s">
        <v>357</v>
      </c>
      <c r="B392" s="19"/>
      <c r="C392" s="11"/>
      <c r="D392" s="11"/>
      <c r="E392" s="39">
        <v>20420</v>
      </c>
      <c r="F392" s="14"/>
      <c r="G392" s="15"/>
      <c r="H392" s="15"/>
      <c r="I392" s="16"/>
      <c r="J392" s="83"/>
      <c r="K392" s="83"/>
      <c r="L392" s="83"/>
      <c r="M392" s="23" t="s">
        <v>1158</v>
      </c>
      <c r="N392" s="11" t="s">
        <v>360</v>
      </c>
      <c r="O392" s="11" t="s">
        <v>361</v>
      </c>
      <c r="P392" s="51" t="s">
        <v>362</v>
      </c>
      <c r="R392" s="9">
        <v>26265</v>
      </c>
    </row>
    <row r="393" spans="1:17" ht="128.25">
      <c r="A393" s="12" t="s">
        <v>357</v>
      </c>
      <c r="B393" s="19">
        <v>7640</v>
      </c>
      <c r="C393" s="11"/>
      <c r="D393" s="11"/>
      <c r="E393" s="39"/>
      <c r="F393" s="14"/>
      <c r="G393" s="15"/>
      <c r="H393" s="15"/>
      <c r="I393" s="16"/>
      <c r="J393" s="83"/>
      <c r="K393" s="83"/>
      <c r="L393" s="83"/>
      <c r="M393" s="23" t="s">
        <v>990</v>
      </c>
      <c r="N393" s="11" t="s">
        <v>43</v>
      </c>
      <c r="O393" s="11" t="s">
        <v>42</v>
      </c>
      <c r="P393" s="51" t="s">
        <v>41</v>
      </c>
      <c r="Q393" s="9">
        <v>8022</v>
      </c>
    </row>
    <row r="394" spans="1:17" ht="128.25">
      <c r="A394" s="12" t="s">
        <v>357</v>
      </c>
      <c r="B394" s="19">
        <v>7450</v>
      </c>
      <c r="C394" s="11"/>
      <c r="D394" s="11"/>
      <c r="E394" s="39"/>
      <c r="F394" s="14"/>
      <c r="G394" s="15"/>
      <c r="H394" s="15"/>
      <c r="I394" s="16"/>
      <c r="J394" s="83"/>
      <c r="K394" s="83"/>
      <c r="L394" s="83"/>
      <c r="M394" s="23" t="s">
        <v>1134</v>
      </c>
      <c r="N394" s="11" t="s">
        <v>43</v>
      </c>
      <c r="O394" s="11" t="s">
        <v>363</v>
      </c>
      <c r="P394" s="51" t="s">
        <v>364</v>
      </c>
      <c r="Q394" s="9">
        <v>7823</v>
      </c>
    </row>
    <row r="395" spans="1:18" ht="156.75">
      <c r="A395" s="12" t="s">
        <v>357</v>
      </c>
      <c r="B395" s="19"/>
      <c r="C395" s="11"/>
      <c r="D395" s="11"/>
      <c r="E395" s="39">
        <v>11302</v>
      </c>
      <c r="F395" s="14"/>
      <c r="G395" s="15"/>
      <c r="H395" s="15"/>
      <c r="I395" s="16"/>
      <c r="J395" s="83"/>
      <c r="K395" s="83"/>
      <c r="L395" s="83"/>
      <c r="M395" s="23" t="s">
        <v>1366</v>
      </c>
      <c r="N395" s="11" t="s">
        <v>365</v>
      </c>
      <c r="O395" s="11" t="s">
        <v>366</v>
      </c>
      <c r="P395" s="51" t="s">
        <v>367</v>
      </c>
      <c r="R395" s="9">
        <v>12958</v>
      </c>
    </row>
    <row r="396" spans="1:17" ht="76.5" customHeight="1">
      <c r="A396" s="12" t="s">
        <v>357</v>
      </c>
      <c r="B396" s="19">
        <v>5343</v>
      </c>
      <c r="C396" s="11"/>
      <c r="D396" s="11"/>
      <c r="E396" s="39"/>
      <c r="F396" s="14"/>
      <c r="G396" s="15"/>
      <c r="H396" s="15"/>
      <c r="I396" s="16"/>
      <c r="J396" s="83"/>
      <c r="K396" s="83"/>
      <c r="L396" s="83"/>
      <c r="M396" s="23" t="s">
        <v>154</v>
      </c>
      <c r="N396" s="11" t="s">
        <v>153</v>
      </c>
      <c r="O396" s="11" t="s">
        <v>152</v>
      </c>
      <c r="P396" s="51" t="s">
        <v>151</v>
      </c>
      <c r="Q396" s="9">
        <v>5490</v>
      </c>
    </row>
    <row r="397" spans="1:17" ht="82.5">
      <c r="A397" s="12" t="s">
        <v>357</v>
      </c>
      <c r="B397" s="19">
        <v>10836</v>
      </c>
      <c r="C397" s="11"/>
      <c r="D397" s="11"/>
      <c r="E397" s="39"/>
      <c r="F397" s="14"/>
      <c r="G397" s="15"/>
      <c r="H397" s="15"/>
      <c r="I397" s="16"/>
      <c r="J397" s="83"/>
      <c r="K397" s="83"/>
      <c r="L397" s="83"/>
      <c r="M397" s="23" t="s">
        <v>368</v>
      </c>
      <c r="N397" s="11" t="s">
        <v>60</v>
      </c>
      <c r="O397" s="11" t="s">
        <v>1191</v>
      </c>
      <c r="P397" s="51" t="s">
        <v>369</v>
      </c>
      <c r="Q397" s="9">
        <v>11466</v>
      </c>
    </row>
    <row r="398" spans="1:18" ht="49.5">
      <c r="A398" s="12" t="s">
        <v>357</v>
      </c>
      <c r="B398" s="19">
        <v>739</v>
      </c>
      <c r="C398" s="11"/>
      <c r="D398" s="11"/>
      <c r="E398" s="39">
        <v>3288</v>
      </c>
      <c r="F398" s="14"/>
      <c r="G398" s="15"/>
      <c r="H398" s="15"/>
      <c r="I398" s="16"/>
      <c r="J398" s="83"/>
      <c r="K398" s="83"/>
      <c r="L398" s="83"/>
      <c r="M398" s="23" t="s">
        <v>370</v>
      </c>
      <c r="N398" s="11" t="s">
        <v>1190</v>
      </c>
      <c r="O398" s="11" t="s">
        <v>371</v>
      </c>
      <c r="P398" s="51" t="s">
        <v>372</v>
      </c>
      <c r="Q398" s="9">
        <v>1000</v>
      </c>
      <c r="R398" s="9">
        <v>3019</v>
      </c>
    </row>
    <row r="399" spans="1:18" ht="142.5">
      <c r="A399" s="12" t="s">
        <v>373</v>
      </c>
      <c r="B399" s="16"/>
      <c r="C399" s="11"/>
      <c r="D399" s="11"/>
      <c r="E399" s="39">
        <v>26161</v>
      </c>
      <c r="F399" s="14">
        <v>100000</v>
      </c>
      <c r="G399" s="15" t="s">
        <v>374</v>
      </c>
      <c r="H399" s="31" t="s">
        <v>375</v>
      </c>
      <c r="I399" s="16" t="s">
        <v>376</v>
      </c>
      <c r="J399" s="83">
        <f>E399/3487600</f>
        <v>0.007501146920518408</v>
      </c>
      <c r="K399" s="83"/>
      <c r="L399" s="83">
        <f>E399/680000</f>
        <v>0.038472058823529415</v>
      </c>
      <c r="M399" s="23" t="s">
        <v>1282</v>
      </c>
      <c r="N399" s="11" t="s">
        <v>377</v>
      </c>
      <c r="O399" s="11" t="s">
        <v>378</v>
      </c>
      <c r="P399" s="51" t="s">
        <v>1335</v>
      </c>
      <c r="R399" s="9">
        <v>25000</v>
      </c>
    </row>
    <row r="400" spans="1:18" ht="99.75">
      <c r="A400" s="12" t="s">
        <v>373</v>
      </c>
      <c r="B400" s="16"/>
      <c r="C400" s="11"/>
      <c r="D400" s="11"/>
      <c r="E400" s="39">
        <v>20000</v>
      </c>
      <c r="F400" s="14"/>
      <c r="G400" s="15"/>
      <c r="H400" s="31"/>
      <c r="I400" s="16"/>
      <c r="J400" s="83"/>
      <c r="K400" s="83"/>
      <c r="L400" s="83"/>
      <c r="M400" s="23" t="s">
        <v>379</v>
      </c>
      <c r="N400" s="11" t="s">
        <v>1344</v>
      </c>
      <c r="O400" s="11" t="s">
        <v>380</v>
      </c>
      <c r="P400" s="51" t="s">
        <v>381</v>
      </c>
      <c r="R400" s="9">
        <v>20000</v>
      </c>
    </row>
    <row r="401" spans="1:18" ht="71.25">
      <c r="A401" s="12" t="s">
        <v>373</v>
      </c>
      <c r="B401" s="16"/>
      <c r="C401" s="11"/>
      <c r="D401" s="11"/>
      <c r="E401" s="39">
        <v>14642</v>
      </c>
      <c r="F401" s="14"/>
      <c r="G401" s="15"/>
      <c r="H401" s="31"/>
      <c r="I401" s="16"/>
      <c r="J401" s="83"/>
      <c r="K401" s="83"/>
      <c r="L401" s="83"/>
      <c r="M401" s="23" t="s">
        <v>382</v>
      </c>
      <c r="N401" s="11" t="s">
        <v>1036</v>
      </c>
      <c r="O401" s="11" t="s">
        <v>383</v>
      </c>
      <c r="P401" s="51" t="s">
        <v>1035</v>
      </c>
      <c r="R401" s="9">
        <v>13000</v>
      </c>
    </row>
    <row r="402" spans="1:18" ht="128.25">
      <c r="A402" s="12" t="s">
        <v>373</v>
      </c>
      <c r="B402" s="16"/>
      <c r="C402" s="11"/>
      <c r="D402" s="11"/>
      <c r="E402" s="39">
        <v>40090</v>
      </c>
      <c r="F402" s="14"/>
      <c r="G402" s="15"/>
      <c r="H402" s="31"/>
      <c r="I402" s="16"/>
      <c r="J402" s="83"/>
      <c r="K402" s="83"/>
      <c r="L402" s="83"/>
      <c r="M402" s="23" t="s">
        <v>384</v>
      </c>
      <c r="N402" s="11" t="s">
        <v>385</v>
      </c>
      <c r="O402" s="11" t="s">
        <v>386</v>
      </c>
      <c r="P402" s="51" t="s">
        <v>387</v>
      </c>
      <c r="R402" s="9">
        <v>40000</v>
      </c>
    </row>
    <row r="403" spans="1:18" ht="156.75">
      <c r="A403" s="12" t="s">
        <v>388</v>
      </c>
      <c r="B403" s="19"/>
      <c r="C403" s="11"/>
      <c r="D403" s="11"/>
      <c r="E403" s="39">
        <v>2070</v>
      </c>
      <c r="F403" s="14">
        <v>90000</v>
      </c>
      <c r="G403" s="15" t="s">
        <v>389</v>
      </c>
      <c r="H403" s="15" t="s">
        <v>634</v>
      </c>
      <c r="I403" s="16" t="s">
        <v>624</v>
      </c>
      <c r="J403" s="83">
        <f>E403/3487600</f>
        <v>0.0005935313682761784</v>
      </c>
      <c r="K403" s="83"/>
      <c r="L403" s="83">
        <f>E403/680000</f>
        <v>0.0030441176470588235</v>
      </c>
      <c r="M403" s="23" t="s">
        <v>1413</v>
      </c>
      <c r="N403" s="11" t="s">
        <v>128</v>
      </c>
      <c r="O403" s="11" t="s">
        <v>127</v>
      </c>
      <c r="P403" s="51" t="s">
        <v>1593</v>
      </c>
      <c r="R403" s="9">
        <v>5878</v>
      </c>
    </row>
    <row r="404" spans="1:18" ht="156.75">
      <c r="A404" s="12" t="s">
        <v>388</v>
      </c>
      <c r="B404" s="19">
        <v>35003</v>
      </c>
      <c r="C404" s="11"/>
      <c r="D404" s="11"/>
      <c r="E404" s="39">
        <v>52960</v>
      </c>
      <c r="F404" s="14"/>
      <c r="G404" s="15"/>
      <c r="H404" s="15"/>
      <c r="I404" s="16"/>
      <c r="J404" s="83"/>
      <c r="K404" s="83"/>
      <c r="L404" s="83"/>
      <c r="M404" s="23" t="s">
        <v>1135</v>
      </c>
      <c r="N404" s="11" t="s">
        <v>390</v>
      </c>
      <c r="O404" s="11" t="s">
        <v>391</v>
      </c>
      <c r="P404" s="51" t="s">
        <v>867</v>
      </c>
      <c r="Q404" s="9">
        <v>35000</v>
      </c>
      <c r="R404" s="9">
        <v>55000</v>
      </c>
    </row>
    <row r="405" spans="1:16" ht="16.5">
      <c r="A405" s="12" t="s">
        <v>392</v>
      </c>
      <c r="B405" s="16">
        <v>0</v>
      </c>
      <c r="C405" s="11"/>
      <c r="D405" s="11"/>
      <c r="E405" s="16">
        <v>0</v>
      </c>
      <c r="F405" s="14">
        <v>0</v>
      </c>
      <c r="G405" s="15" t="s">
        <v>393</v>
      </c>
      <c r="H405" s="15" t="s">
        <v>634</v>
      </c>
      <c r="I405" s="16" t="s">
        <v>624</v>
      </c>
      <c r="J405" s="83"/>
      <c r="K405" s="83"/>
      <c r="L405" s="83"/>
      <c r="M405" s="23"/>
      <c r="N405" s="11"/>
      <c r="O405" s="11"/>
      <c r="P405" s="51"/>
    </row>
    <row r="406" spans="1:16" ht="33">
      <c r="A406" s="12" t="s">
        <v>394</v>
      </c>
      <c r="B406" s="16">
        <v>0</v>
      </c>
      <c r="C406" s="11"/>
      <c r="D406" s="11"/>
      <c r="E406" s="16">
        <v>0</v>
      </c>
      <c r="F406" s="14">
        <v>0</v>
      </c>
      <c r="G406" s="15" t="s">
        <v>395</v>
      </c>
      <c r="H406" s="15" t="s">
        <v>738</v>
      </c>
      <c r="I406" s="16" t="s">
        <v>396</v>
      </c>
      <c r="J406" s="83"/>
      <c r="K406" s="83"/>
      <c r="L406" s="83"/>
      <c r="M406" s="23"/>
      <c r="N406" s="11"/>
      <c r="O406" s="11"/>
      <c r="P406" s="51"/>
    </row>
    <row r="407" spans="1:16" ht="16.5">
      <c r="A407" s="7" t="s">
        <v>68</v>
      </c>
      <c r="B407" s="36">
        <f>SUM(B317:B406)</f>
        <v>767597</v>
      </c>
      <c r="C407" s="36">
        <f>SUM(C317:C406)</f>
        <v>0</v>
      </c>
      <c r="D407" s="36">
        <f>SUM(D317:D406)</f>
        <v>0</v>
      </c>
      <c r="E407" s="36">
        <f>SUM(E317:E406)</f>
        <v>678896</v>
      </c>
      <c r="F407" s="37">
        <f>SUM(F325:F406)</f>
        <v>1320000</v>
      </c>
      <c r="G407" s="15"/>
      <c r="H407" s="15"/>
      <c r="I407" s="16"/>
      <c r="J407" s="17"/>
      <c r="K407" s="17"/>
      <c r="L407" s="17"/>
      <c r="M407" s="23"/>
      <c r="N407" s="11"/>
      <c r="O407" s="11"/>
      <c r="P407" s="51"/>
    </row>
    <row r="408" spans="1:16" ht="17.25" thickBot="1">
      <c r="A408" s="61" t="s">
        <v>66</v>
      </c>
      <c r="B408" s="75">
        <f>B407</f>
        <v>767597</v>
      </c>
      <c r="C408" s="75">
        <f>C407</f>
        <v>0</v>
      </c>
      <c r="D408" s="75">
        <f>D407</f>
        <v>0</v>
      </c>
      <c r="E408" s="75">
        <f>E407</f>
        <v>678896</v>
      </c>
      <c r="F408" s="76">
        <f>F407</f>
        <v>1320000</v>
      </c>
      <c r="G408" s="64"/>
      <c r="H408" s="64"/>
      <c r="I408" s="65"/>
      <c r="J408" s="66"/>
      <c r="K408" s="66">
        <f>E408/3487600</f>
        <v>0.194659938066292</v>
      </c>
      <c r="L408" s="66"/>
      <c r="M408" s="67"/>
      <c r="N408" s="68"/>
      <c r="O408" s="68"/>
      <c r="P408" s="69"/>
    </row>
    <row r="409" spans="1:16" ht="16.5">
      <c r="A409" s="8" t="s">
        <v>288</v>
      </c>
      <c r="B409" s="93" t="s">
        <v>1324</v>
      </c>
      <c r="C409" s="93"/>
      <c r="D409" s="93"/>
      <c r="E409" s="93"/>
      <c r="F409" s="93"/>
      <c r="G409" s="93"/>
      <c r="H409" s="93"/>
      <c r="I409" s="93"/>
      <c r="J409" s="93"/>
      <c r="K409" s="93"/>
      <c r="L409" s="93"/>
      <c r="M409" s="93"/>
      <c r="N409" s="93"/>
      <c r="O409" s="93"/>
      <c r="P409" s="94"/>
    </row>
    <row r="410" spans="1:16" ht="16.5">
      <c r="A410" s="10" t="s">
        <v>289</v>
      </c>
      <c r="B410" s="91" t="s">
        <v>1323</v>
      </c>
      <c r="C410" s="91"/>
      <c r="D410" s="91"/>
      <c r="E410" s="91"/>
      <c r="F410" s="91"/>
      <c r="G410" s="91"/>
      <c r="H410" s="91"/>
      <c r="I410" s="91"/>
      <c r="J410" s="91"/>
      <c r="K410" s="91"/>
      <c r="L410" s="91"/>
      <c r="M410" s="91"/>
      <c r="N410" s="91"/>
      <c r="O410" s="91"/>
      <c r="P410" s="92"/>
    </row>
    <row r="411" spans="1:16" ht="16.5">
      <c r="A411" s="10" t="s">
        <v>290</v>
      </c>
      <c r="B411" s="91" t="s">
        <v>1586</v>
      </c>
      <c r="C411" s="91"/>
      <c r="D411" s="91"/>
      <c r="E411" s="91"/>
      <c r="F411" s="91"/>
      <c r="G411" s="91"/>
      <c r="H411" s="91"/>
      <c r="I411" s="91"/>
      <c r="J411" s="91"/>
      <c r="K411" s="91"/>
      <c r="L411" s="91"/>
      <c r="M411" s="91"/>
      <c r="N411" s="91"/>
      <c r="O411" s="91"/>
      <c r="P411" s="92"/>
    </row>
    <row r="412" spans="1:16" ht="66">
      <c r="A412" s="5" t="s">
        <v>1375</v>
      </c>
      <c r="B412" s="1" t="s">
        <v>1376</v>
      </c>
      <c r="C412" s="1" t="s">
        <v>1377</v>
      </c>
      <c r="D412" s="1" t="s">
        <v>1378</v>
      </c>
      <c r="E412" s="1" t="s">
        <v>619</v>
      </c>
      <c r="F412" s="1" t="s">
        <v>1374</v>
      </c>
      <c r="G412" s="1" t="s">
        <v>620</v>
      </c>
      <c r="H412" s="1" t="s">
        <v>621</v>
      </c>
      <c r="I412" s="1" t="s">
        <v>622</v>
      </c>
      <c r="J412" s="11"/>
      <c r="K412" s="11"/>
      <c r="L412" s="11"/>
      <c r="M412" s="52" t="s">
        <v>217</v>
      </c>
      <c r="N412" s="4" t="s">
        <v>1317</v>
      </c>
      <c r="O412" s="4" t="s">
        <v>1318</v>
      </c>
      <c r="P412" s="55" t="s">
        <v>220</v>
      </c>
    </row>
    <row r="413" spans="1:16" ht="57">
      <c r="A413" s="12" t="s">
        <v>1587</v>
      </c>
      <c r="B413" s="13">
        <v>0</v>
      </c>
      <c r="C413" s="11"/>
      <c r="D413" s="11"/>
      <c r="E413" s="13">
        <v>0</v>
      </c>
      <c r="F413" s="14">
        <v>0</v>
      </c>
      <c r="G413" s="15" t="s">
        <v>1065</v>
      </c>
      <c r="H413" s="15" t="s">
        <v>738</v>
      </c>
      <c r="I413" s="16" t="s">
        <v>717</v>
      </c>
      <c r="J413" s="83"/>
      <c r="K413" s="83"/>
      <c r="L413" s="83"/>
      <c r="M413" s="23"/>
      <c r="N413" s="11"/>
      <c r="O413" s="11"/>
      <c r="P413" s="51"/>
    </row>
    <row r="414" spans="1:16" ht="57">
      <c r="A414" s="12" t="s">
        <v>1588</v>
      </c>
      <c r="B414" s="13">
        <v>0</v>
      </c>
      <c r="C414" s="11"/>
      <c r="D414" s="11"/>
      <c r="E414" s="13">
        <v>0</v>
      </c>
      <c r="F414" s="14">
        <v>0</v>
      </c>
      <c r="G414" s="15" t="s">
        <v>1379</v>
      </c>
      <c r="H414" s="15" t="s">
        <v>738</v>
      </c>
      <c r="I414" s="16" t="s">
        <v>717</v>
      </c>
      <c r="J414" s="83"/>
      <c r="K414" s="83"/>
      <c r="L414" s="83"/>
      <c r="M414" s="23"/>
      <c r="N414" s="11"/>
      <c r="O414" s="11"/>
      <c r="P414" s="51"/>
    </row>
    <row r="415" spans="1:17" ht="99.75">
      <c r="A415" s="12" t="s">
        <v>1300</v>
      </c>
      <c r="B415" s="19">
        <v>20000</v>
      </c>
      <c r="C415" s="11"/>
      <c r="D415" s="11"/>
      <c r="E415" s="14"/>
      <c r="F415" s="14">
        <v>100000</v>
      </c>
      <c r="G415" s="15" t="s">
        <v>1299</v>
      </c>
      <c r="H415" s="24" t="s">
        <v>634</v>
      </c>
      <c r="I415" s="16" t="s">
        <v>1384</v>
      </c>
      <c r="J415" s="83"/>
      <c r="K415" s="83"/>
      <c r="L415" s="83"/>
      <c r="M415" s="23" t="s">
        <v>1414</v>
      </c>
      <c r="N415" s="11" t="s">
        <v>645</v>
      </c>
      <c r="O415" s="11" t="s">
        <v>646</v>
      </c>
      <c r="P415" s="51" t="s">
        <v>397</v>
      </c>
      <c r="Q415" s="9">
        <v>20000</v>
      </c>
    </row>
    <row r="416" spans="1:17" ht="99.75">
      <c r="A416" s="12" t="s">
        <v>1300</v>
      </c>
      <c r="B416" s="19">
        <v>6000</v>
      </c>
      <c r="C416" s="11"/>
      <c r="D416" s="11"/>
      <c r="E416" s="14"/>
      <c r="F416" s="14"/>
      <c r="G416" s="15"/>
      <c r="H416" s="24"/>
      <c r="I416" s="16"/>
      <c r="J416" s="83"/>
      <c r="K416" s="83"/>
      <c r="L416" s="83"/>
      <c r="M416" s="23" t="s">
        <v>1148</v>
      </c>
      <c r="N416" s="11" t="s">
        <v>857</v>
      </c>
      <c r="O416" s="11" t="s">
        <v>856</v>
      </c>
      <c r="P416" s="51" t="s">
        <v>855</v>
      </c>
      <c r="Q416" s="9">
        <v>5600</v>
      </c>
    </row>
    <row r="417" spans="1:17" ht="85.5">
      <c r="A417" s="12" t="s">
        <v>1300</v>
      </c>
      <c r="B417" s="19">
        <v>34000</v>
      </c>
      <c r="C417" s="11"/>
      <c r="D417" s="11"/>
      <c r="E417" s="14"/>
      <c r="F417" s="14"/>
      <c r="G417" s="15"/>
      <c r="H417" s="24"/>
      <c r="I417" s="16"/>
      <c r="J417" s="83"/>
      <c r="K417" s="83"/>
      <c r="L417" s="83"/>
      <c r="M417" s="23" t="s">
        <v>1136</v>
      </c>
      <c r="N417" s="11" t="s">
        <v>857</v>
      </c>
      <c r="O417" s="11" t="s">
        <v>398</v>
      </c>
      <c r="P417" s="51" t="s">
        <v>399</v>
      </c>
      <c r="Q417" s="9">
        <v>33000</v>
      </c>
    </row>
    <row r="418" spans="1:17" ht="71.25">
      <c r="A418" s="12" t="s">
        <v>1300</v>
      </c>
      <c r="B418" s="19">
        <v>5190</v>
      </c>
      <c r="C418" s="11"/>
      <c r="D418" s="11"/>
      <c r="E418" s="14"/>
      <c r="F418" s="14"/>
      <c r="G418" s="15"/>
      <c r="H418" s="24"/>
      <c r="I418" s="16"/>
      <c r="J418" s="83"/>
      <c r="K418" s="83"/>
      <c r="L418" s="83"/>
      <c r="M418" s="23" t="s">
        <v>1137</v>
      </c>
      <c r="N418" s="11" t="s">
        <v>400</v>
      </c>
      <c r="O418" s="11" t="s">
        <v>401</v>
      </c>
      <c r="P418" s="51" t="s">
        <v>402</v>
      </c>
      <c r="Q418" s="9">
        <v>5650</v>
      </c>
    </row>
    <row r="419" spans="1:17" ht="66">
      <c r="A419" s="12" t="s">
        <v>1300</v>
      </c>
      <c r="B419" s="19">
        <v>9416</v>
      </c>
      <c r="C419" s="11"/>
      <c r="D419" s="11"/>
      <c r="E419" s="14"/>
      <c r="F419" s="14"/>
      <c r="G419" s="15"/>
      <c r="H419" s="24"/>
      <c r="I419" s="16"/>
      <c r="J419" s="83"/>
      <c r="K419" s="83"/>
      <c r="L419" s="83"/>
      <c r="M419" s="23" t="s">
        <v>403</v>
      </c>
      <c r="N419" s="11" t="s">
        <v>232</v>
      </c>
      <c r="O419" s="11" t="s">
        <v>231</v>
      </c>
      <c r="P419" s="51" t="s">
        <v>404</v>
      </c>
      <c r="Q419" s="9">
        <v>9900</v>
      </c>
    </row>
    <row r="420" spans="1:17" ht="71.25">
      <c r="A420" s="12" t="s">
        <v>1300</v>
      </c>
      <c r="B420" s="19">
        <v>14000</v>
      </c>
      <c r="C420" s="11"/>
      <c r="D420" s="11"/>
      <c r="E420" s="14"/>
      <c r="F420" s="14"/>
      <c r="G420" s="15"/>
      <c r="H420" s="24"/>
      <c r="I420" s="16"/>
      <c r="J420" s="83"/>
      <c r="K420" s="83"/>
      <c r="L420" s="83"/>
      <c r="M420" s="23" t="s">
        <v>405</v>
      </c>
      <c r="N420" s="11" t="s">
        <v>857</v>
      </c>
      <c r="O420" s="11" t="s">
        <v>1386</v>
      </c>
      <c r="P420" s="51" t="s">
        <v>406</v>
      </c>
      <c r="Q420" s="9">
        <v>14000</v>
      </c>
    </row>
    <row r="421" spans="1:16" ht="71.25">
      <c r="A421" s="12" t="s">
        <v>1300</v>
      </c>
      <c r="B421" s="19">
        <v>12350</v>
      </c>
      <c r="C421" s="11"/>
      <c r="D421" s="11"/>
      <c r="E421" s="14"/>
      <c r="F421" s="14"/>
      <c r="G421" s="15"/>
      <c r="H421" s="24"/>
      <c r="I421" s="16"/>
      <c r="J421" s="83"/>
      <c r="K421" s="83"/>
      <c r="L421" s="83"/>
      <c r="M421" s="23" t="s">
        <v>654</v>
      </c>
      <c r="N421" s="11" t="s">
        <v>857</v>
      </c>
      <c r="O421" s="11" t="s">
        <v>653</v>
      </c>
      <c r="P421" s="51" t="s">
        <v>652</v>
      </c>
    </row>
    <row r="422" spans="1:16" ht="99.75">
      <c r="A422" s="12" t="s">
        <v>1300</v>
      </c>
      <c r="B422" s="19">
        <v>74435</v>
      </c>
      <c r="C422" s="11"/>
      <c r="D422" s="11"/>
      <c r="E422" s="14"/>
      <c r="F422" s="14"/>
      <c r="G422" s="15"/>
      <c r="H422" s="24"/>
      <c r="I422" s="16"/>
      <c r="J422" s="83"/>
      <c r="K422" s="83"/>
      <c r="L422" s="83"/>
      <c r="M422" s="23" t="s">
        <v>1361</v>
      </c>
      <c r="N422" s="11" t="s">
        <v>1352</v>
      </c>
      <c r="O422" s="11" t="s">
        <v>1351</v>
      </c>
      <c r="P422" s="51" t="s">
        <v>1364</v>
      </c>
    </row>
    <row r="423" spans="1:16" ht="16.5">
      <c r="A423" s="7" t="s">
        <v>290</v>
      </c>
      <c r="B423" s="25">
        <f>SUM(B413:B422)</f>
        <v>175391</v>
      </c>
      <c r="C423" s="25">
        <f>SUM(C413:C422)</f>
        <v>0</v>
      </c>
      <c r="D423" s="25">
        <f>SUM(D413:D422)</f>
        <v>0</v>
      </c>
      <c r="E423" s="25">
        <f>SUM(E413:E422)</f>
        <v>0</v>
      </c>
      <c r="F423" s="26">
        <f>SUM(F413:F418)</f>
        <v>100000</v>
      </c>
      <c r="G423" s="25"/>
      <c r="H423" s="15"/>
      <c r="I423" s="16"/>
      <c r="J423" s="17"/>
      <c r="K423" s="17"/>
      <c r="L423" s="17"/>
      <c r="M423" s="23"/>
      <c r="N423" s="11"/>
      <c r="O423" s="11"/>
      <c r="P423" s="51"/>
    </row>
    <row r="424" spans="1:16" ht="16.5">
      <c r="A424" s="10" t="s">
        <v>288</v>
      </c>
      <c r="B424" s="91" t="s">
        <v>1325</v>
      </c>
      <c r="C424" s="91"/>
      <c r="D424" s="91"/>
      <c r="E424" s="91"/>
      <c r="F424" s="91"/>
      <c r="G424" s="91"/>
      <c r="H424" s="91"/>
      <c r="I424" s="91"/>
      <c r="J424" s="91"/>
      <c r="K424" s="91"/>
      <c r="L424" s="91"/>
      <c r="M424" s="91"/>
      <c r="N424" s="91"/>
      <c r="O424" s="91"/>
      <c r="P424" s="92"/>
    </row>
    <row r="425" spans="1:16" ht="16.5">
      <c r="A425" s="10" t="s">
        <v>289</v>
      </c>
      <c r="B425" s="91" t="s">
        <v>1323</v>
      </c>
      <c r="C425" s="91"/>
      <c r="D425" s="91"/>
      <c r="E425" s="91"/>
      <c r="F425" s="91"/>
      <c r="G425" s="91"/>
      <c r="H425" s="91"/>
      <c r="I425" s="91"/>
      <c r="J425" s="91"/>
      <c r="K425" s="91"/>
      <c r="L425" s="91"/>
      <c r="M425" s="91"/>
      <c r="N425" s="91"/>
      <c r="O425" s="91"/>
      <c r="P425" s="92"/>
    </row>
    <row r="426" spans="1:16" ht="16.5">
      <c r="A426" s="10" t="s">
        <v>1259</v>
      </c>
      <c r="B426" s="91" t="s">
        <v>1589</v>
      </c>
      <c r="C426" s="91"/>
      <c r="D426" s="91"/>
      <c r="E426" s="91"/>
      <c r="F426" s="91"/>
      <c r="G426" s="91"/>
      <c r="H426" s="91"/>
      <c r="I426" s="91"/>
      <c r="J426" s="91"/>
      <c r="K426" s="91"/>
      <c r="L426" s="91"/>
      <c r="M426" s="91"/>
      <c r="N426" s="91"/>
      <c r="O426" s="91"/>
      <c r="P426" s="92"/>
    </row>
    <row r="427" spans="1:16" ht="66">
      <c r="A427" s="5" t="s">
        <v>1375</v>
      </c>
      <c r="B427" s="1" t="s">
        <v>1376</v>
      </c>
      <c r="C427" s="1" t="s">
        <v>1377</v>
      </c>
      <c r="D427" s="1" t="s">
        <v>1378</v>
      </c>
      <c r="E427" s="1" t="s">
        <v>619</v>
      </c>
      <c r="F427" s="1" t="s">
        <v>1374</v>
      </c>
      <c r="G427" s="1" t="s">
        <v>620</v>
      </c>
      <c r="H427" s="1" t="s">
        <v>621</v>
      </c>
      <c r="I427" s="1" t="s">
        <v>622</v>
      </c>
      <c r="J427" s="11"/>
      <c r="K427" s="11"/>
      <c r="L427" s="11"/>
      <c r="M427" s="52" t="s">
        <v>217</v>
      </c>
      <c r="N427" s="4" t="s">
        <v>1317</v>
      </c>
      <c r="O427" s="4" t="s">
        <v>1318</v>
      </c>
      <c r="P427" s="55" t="s">
        <v>220</v>
      </c>
    </row>
    <row r="428" spans="1:16" ht="49.5">
      <c r="A428" s="12" t="s">
        <v>1590</v>
      </c>
      <c r="B428" s="13">
        <v>0</v>
      </c>
      <c r="C428" s="11"/>
      <c r="D428" s="11"/>
      <c r="E428" s="13">
        <v>0</v>
      </c>
      <c r="F428" s="14">
        <v>0</v>
      </c>
      <c r="G428" s="23" t="s">
        <v>1380</v>
      </c>
      <c r="H428" s="24" t="s">
        <v>634</v>
      </c>
      <c r="I428" s="16" t="s">
        <v>1227</v>
      </c>
      <c r="J428" s="17"/>
      <c r="K428" s="17"/>
      <c r="L428" s="17"/>
      <c r="M428" s="23"/>
      <c r="N428" s="11"/>
      <c r="O428" s="11"/>
      <c r="P428" s="51"/>
    </row>
    <row r="429" spans="1:16" ht="54" customHeight="1">
      <c r="A429" s="12" t="s">
        <v>1591</v>
      </c>
      <c r="B429" s="13">
        <v>0</v>
      </c>
      <c r="C429" s="11"/>
      <c r="D429" s="11"/>
      <c r="E429" s="13">
        <v>0</v>
      </c>
      <c r="F429" s="14">
        <v>0</v>
      </c>
      <c r="G429" s="15" t="s">
        <v>1381</v>
      </c>
      <c r="H429" s="15" t="s">
        <v>738</v>
      </c>
      <c r="I429" s="16" t="s">
        <v>713</v>
      </c>
      <c r="J429" s="17"/>
      <c r="K429" s="17"/>
      <c r="L429" s="17"/>
      <c r="M429" s="23"/>
      <c r="N429" s="11"/>
      <c r="O429" s="11"/>
      <c r="P429" s="51"/>
    </row>
    <row r="430" spans="1:16" ht="67.5">
      <c r="A430" s="12" t="s">
        <v>300</v>
      </c>
      <c r="B430" s="13">
        <v>0</v>
      </c>
      <c r="C430" s="11"/>
      <c r="D430" s="11"/>
      <c r="E430" s="13">
        <v>0</v>
      </c>
      <c r="F430" s="14">
        <v>0</v>
      </c>
      <c r="G430" s="40" t="s">
        <v>1382</v>
      </c>
      <c r="H430" s="15" t="s">
        <v>738</v>
      </c>
      <c r="I430" s="16" t="s">
        <v>713</v>
      </c>
      <c r="J430" s="17"/>
      <c r="K430" s="17"/>
      <c r="L430" s="17"/>
      <c r="M430" s="23"/>
      <c r="N430" s="11"/>
      <c r="O430" s="11"/>
      <c r="P430" s="51"/>
    </row>
    <row r="431" spans="1:16" ht="16.5">
      <c r="A431" s="7" t="s">
        <v>435</v>
      </c>
      <c r="B431" s="25">
        <f>SUM(B428:B430)</f>
        <v>0</v>
      </c>
      <c r="C431" s="25">
        <f>SUM(C428:C430)</f>
        <v>0</v>
      </c>
      <c r="D431" s="25">
        <f>SUM(D428:D430)</f>
        <v>0</v>
      </c>
      <c r="E431" s="25">
        <f>SUM(E428:E430)</f>
        <v>0</v>
      </c>
      <c r="F431" s="26">
        <f>SUM(F428:F430)</f>
        <v>0</v>
      </c>
      <c r="G431" s="40"/>
      <c r="H431" s="15"/>
      <c r="I431" s="16"/>
      <c r="J431" s="17"/>
      <c r="K431" s="17"/>
      <c r="L431" s="17"/>
      <c r="M431" s="23"/>
      <c r="N431" s="11"/>
      <c r="O431" s="11"/>
      <c r="P431" s="51"/>
    </row>
    <row r="432" spans="1:16" ht="17.25" thickBot="1">
      <c r="A432" s="61" t="s">
        <v>436</v>
      </c>
      <c r="B432" s="75">
        <f>B423+B431</f>
        <v>175391</v>
      </c>
      <c r="C432" s="75">
        <f>C423+C431</f>
        <v>0</v>
      </c>
      <c r="D432" s="75">
        <f>D423+D431</f>
        <v>0</v>
      </c>
      <c r="E432" s="75">
        <f>E423+E431</f>
        <v>0</v>
      </c>
      <c r="F432" s="76">
        <f>F423+F431</f>
        <v>100000</v>
      </c>
      <c r="G432" s="77"/>
      <c r="H432" s="64"/>
      <c r="I432" s="65"/>
      <c r="J432" s="66"/>
      <c r="K432" s="66">
        <f>E432/3487600</f>
        <v>0</v>
      </c>
      <c r="L432" s="66"/>
      <c r="M432" s="67"/>
      <c r="N432" s="68"/>
      <c r="O432" s="68"/>
      <c r="P432" s="69"/>
    </row>
    <row r="433" spans="1:16" ht="16.5">
      <c r="A433" s="8" t="s">
        <v>437</v>
      </c>
      <c r="B433" s="93" t="s">
        <v>1326</v>
      </c>
      <c r="C433" s="93"/>
      <c r="D433" s="93"/>
      <c r="E433" s="93"/>
      <c r="F433" s="93"/>
      <c r="G433" s="93"/>
      <c r="H433" s="93"/>
      <c r="I433" s="93"/>
      <c r="J433" s="93"/>
      <c r="K433" s="93"/>
      <c r="L433" s="93"/>
      <c r="M433" s="93"/>
      <c r="N433" s="93"/>
      <c r="O433" s="93"/>
      <c r="P433" s="94"/>
    </row>
    <row r="434" spans="1:16" ht="16.5">
      <c r="A434" s="10" t="s">
        <v>438</v>
      </c>
      <c r="B434" s="91" t="s">
        <v>439</v>
      </c>
      <c r="C434" s="91"/>
      <c r="D434" s="91"/>
      <c r="E434" s="91"/>
      <c r="F434" s="91"/>
      <c r="G434" s="91"/>
      <c r="H434" s="91"/>
      <c r="I434" s="91"/>
      <c r="J434" s="91"/>
      <c r="K434" s="91"/>
      <c r="L434" s="91"/>
      <c r="M434" s="91"/>
      <c r="N434" s="91"/>
      <c r="O434" s="91"/>
      <c r="P434" s="92"/>
    </row>
    <row r="435" spans="1:16" ht="16.5">
      <c r="A435" s="10" t="s">
        <v>440</v>
      </c>
      <c r="B435" s="91" t="s">
        <v>441</v>
      </c>
      <c r="C435" s="91"/>
      <c r="D435" s="91"/>
      <c r="E435" s="91"/>
      <c r="F435" s="91"/>
      <c r="G435" s="91"/>
      <c r="H435" s="91"/>
      <c r="I435" s="91"/>
      <c r="J435" s="91"/>
      <c r="K435" s="91"/>
      <c r="L435" s="91"/>
      <c r="M435" s="91"/>
      <c r="N435" s="91"/>
      <c r="O435" s="91"/>
      <c r="P435" s="92"/>
    </row>
    <row r="436" spans="1:16" ht="66">
      <c r="A436" s="5" t="s">
        <v>442</v>
      </c>
      <c r="B436" s="1" t="s">
        <v>443</v>
      </c>
      <c r="C436" s="1" t="s">
        <v>444</v>
      </c>
      <c r="D436" s="1" t="s">
        <v>445</v>
      </c>
      <c r="E436" s="1" t="s">
        <v>446</v>
      </c>
      <c r="F436" s="1" t="s">
        <v>447</v>
      </c>
      <c r="G436" s="1" t="s">
        <v>448</v>
      </c>
      <c r="H436" s="1" t="s">
        <v>449</v>
      </c>
      <c r="I436" s="1" t="s">
        <v>450</v>
      </c>
      <c r="J436" s="11"/>
      <c r="K436" s="11"/>
      <c r="L436" s="11"/>
      <c r="M436" s="52" t="s">
        <v>451</v>
      </c>
      <c r="N436" s="4" t="s">
        <v>452</v>
      </c>
      <c r="O436" s="4" t="s">
        <v>453</v>
      </c>
      <c r="P436" s="55" t="s">
        <v>454</v>
      </c>
    </row>
    <row r="437" spans="1:16" ht="28.5">
      <c r="A437" s="41" t="s">
        <v>455</v>
      </c>
      <c r="B437" s="13">
        <v>0</v>
      </c>
      <c r="C437" s="1"/>
      <c r="D437" s="1"/>
      <c r="E437" s="13">
        <v>0</v>
      </c>
      <c r="F437" s="14">
        <v>0</v>
      </c>
      <c r="G437" s="15" t="s">
        <v>456</v>
      </c>
      <c r="H437" s="1"/>
      <c r="I437" s="1"/>
      <c r="J437" s="17"/>
      <c r="K437" s="17"/>
      <c r="L437" s="17"/>
      <c r="M437" s="23"/>
      <c r="N437" s="11"/>
      <c r="O437" s="11"/>
      <c r="P437" s="51"/>
    </row>
    <row r="438" spans="1:16" ht="16.5">
      <c r="A438" s="7" t="s">
        <v>440</v>
      </c>
      <c r="B438" s="25">
        <f>B437</f>
        <v>0</v>
      </c>
      <c r="C438" s="25">
        <f>C437</f>
        <v>0</v>
      </c>
      <c r="D438" s="25">
        <f>D437</f>
        <v>0</v>
      </c>
      <c r="E438" s="25">
        <f>E437</f>
        <v>0</v>
      </c>
      <c r="F438" s="26">
        <f>F437</f>
        <v>0</v>
      </c>
      <c r="G438" s="15"/>
      <c r="H438" s="1"/>
      <c r="I438" s="1"/>
      <c r="J438" s="17"/>
      <c r="K438" s="17"/>
      <c r="L438" s="17"/>
      <c r="M438" s="23"/>
      <c r="N438" s="11"/>
      <c r="O438" s="11"/>
      <c r="P438" s="51"/>
    </row>
    <row r="439" spans="1:16" ht="16.5">
      <c r="A439" s="10" t="s">
        <v>437</v>
      </c>
      <c r="B439" s="91" t="s">
        <v>1326</v>
      </c>
      <c r="C439" s="91"/>
      <c r="D439" s="91"/>
      <c r="E439" s="91"/>
      <c r="F439" s="91"/>
      <c r="G439" s="91"/>
      <c r="H439" s="91"/>
      <c r="I439" s="91"/>
      <c r="J439" s="91"/>
      <c r="K439" s="91"/>
      <c r="L439" s="91"/>
      <c r="M439" s="91"/>
      <c r="N439" s="91"/>
      <c r="O439" s="91"/>
      <c r="P439" s="92"/>
    </row>
    <row r="440" spans="1:16" ht="16.5">
      <c r="A440" s="10" t="s">
        <v>438</v>
      </c>
      <c r="B440" s="91" t="s">
        <v>439</v>
      </c>
      <c r="C440" s="91"/>
      <c r="D440" s="91"/>
      <c r="E440" s="91"/>
      <c r="F440" s="91"/>
      <c r="G440" s="91"/>
      <c r="H440" s="91"/>
      <c r="I440" s="91"/>
      <c r="J440" s="91"/>
      <c r="K440" s="91"/>
      <c r="L440" s="91"/>
      <c r="M440" s="91"/>
      <c r="N440" s="91"/>
      <c r="O440" s="91"/>
      <c r="P440" s="92"/>
    </row>
    <row r="441" spans="1:16" ht="16.5">
      <c r="A441" s="10" t="s">
        <v>457</v>
      </c>
      <c r="B441" s="91" t="s">
        <v>458</v>
      </c>
      <c r="C441" s="91"/>
      <c r="D441" s="91"/>
      <c r="E441" s="91"/>
      <c r="F441" s="91"/>
      <c r="G441" s="91"/>
      <c r="H441" s="91"/>
      <c r="I441" s="91"/>
      <c r="J441" s="91"/>
      <c r="K441" s="91"/>
      <c r="L441" s="91"/>
      <c r="M441" s="91"/>
      <c r="N441" s="91"/>
      <c r="O441" s="91"/>
      <c r="P441" s="92"/>
    </row>
    <row r="442" spans="1:16" ht="66">
      <c r="A442" s="5" t="s">
        <v>442</v>
      </c>
      <c r="B442" s="1" t="s">
        <v>443</v>
      </c>
      <c r="C442" s="1" t="s">
        <v>444</v>
      </c>
      <c r="D442" s="1" t="s">
        <v>445</v>
      </c>
      <c r="E442" s="1" t="s">
        <v>446</v>
      </c>
      <c r="F442" s="1" t="s">
        <v>447</v>
      </c>
      <c r="G442" s="1" t="s">
        <v>448</v>
      </c>
      <c r="H442" s="1" t="s">
        <v>449</v>
      </c>
      <c r="I442" s="1" t="s">
        <v>450</v>
      </c>
      <c r="J442" s="11"/>
      <c r="K442" s="11"/>
      <c r="L442" s="11"/>
      <c r="M442" s="52" t="s">
        <v>451</v>
      </c>
      <c r="N442" s="4" t="s">
        <v>452</v>
      </c>
      <c r="O442" s="4" t="s">
        <v>453</v>
      </c>
      <c r="P442" s="55" t="s">
        <v>454</v>
      </c>
    </row>
    <row r="443" spans="1:17" ht="82.5">
      <c r="A443" s="41" t="s">
        <v>1063</v>
      </c>
      <c r="B443" s="19">
        <v>10000</v>
      </c>
      <c r="C443" s="11"/>
      <c r="D443" s="11"/>
      <c r="E443" s="39"/>
      <c r="F443" s="14">
        <v>10000</v>
      </c>
      <c r="G443" s="15" t="s">
        <v>407</v>
      </c>
      <c r="H443" s="15" t="s">
        <v>408</v>
      </c>
      <c r="I443" s="16" t="s">
        <v>717</v>
      </c>
      <c r="J443" s="83">
        <f>E443/3487600</f>
        <v>0</v>
      </c>
      <c r="K443" s="83"/>
      <c r="L443" s="83">
        <f>E443/8000</f>
        <v>0</v>
      </c>
      <c r="M443" s="23" t="s">
        <v>807</v>
      </c>
      <c r="N443" s="11" t="s">
        <v>1064</v>
      </c>
      <c r="O443" s="11" t="s">
        <v>409</v>
      </c>
      <c r="P443" s="51"/>
      <c r="Q443" s="9">
        <v>10000</v>
      </c>
    </row>
    <row r="444" spans="1:17" ht="99.75">
      <c r="A444" s="41" t="s">
        <v>410</v>
      </c>
      <c r="B444" s="19">
        <v>10090</v>
      </c>
      <c r="C444" s="11"/>
      <c r="D444" s="11"/>
      <c r="E444" s="11"/>
      <c r="F444" s="14">
        <v>30000</v>
      </c>
      <c r="G444" s="15"/>
      <c r="H444" s="31" t="s">
        <v>411</v>
      </c>
      <c r="I444" s="16" t="s">
        <v>325</v>
      </c>
      <c r="J444" s="83"/>
      <c r="K444" s="83"/>
      <c r="L444" s="83"/>
      <c r="M444" s="23" t="s">
        <v>1415</v>
      </c>
      <c r="N444" s="11" t="s">
        <v>412</v>
      </c>
      <c r="O444" s="11" t="s">
        <v>413</v>
      </c>
      <c r="P444" s="51" t="s">
        <v>414</v>
      </c>
      <c r="Q444" s="9">
        <v>10000</v>
      </c>
    </row>
    <row r="445" spans="1:17" ht="128.25">
      <c r="A445" s="41" t="s">
        <v>410</v>
      </c>
      <c r="B445" s="19">
        <v>20051</v>
      </c>
      <c r="C445" s="11"/>
      <c r="D445" s="11"/>
      <c r="E445" s="11"/>
      <c r="F445" s="14"/>
      <c r="G445" s="15"/>
      <c r="H445" s="31"/>
      <c r="I445" s="16"/>
      <c r="J445" s="83"/>
      <c r="K445" s="83"/>
      <c r="L445" s="83"/>
      <c r="M445" s="23" t="s">
        <v>1138</v>
      </c>
      <c r="N445" s="11" t="s">
        <v>415</v>
      </c>
      <c r="O445" s="11" t="s">
        <v>416</v>
      </c>
      <c r="P445" s="51" t="s">
        <v>417</v>
      </c>
      <c r="Q445" s="9">
        <v>20000</v>
      </c>
    </row>
    <row r="446" spans="1:16" ht="28.5">
      <c r="A446" s="41" t="s">
        <v>418</v>
      </c>
      <c r="B446" s="19"/>
      <c r="C446" s="11"/>
      <c r="D446" s="11"/>
      <c r="E446" s="39"/>
      <c r="F446" s="14">
        <v>10000</v>
      </c>
      <c r="G446" s="15" t="s">
        <v>1066</v>
      </c>
      <c r="H446" s="31" t="s">
        <v>419</v>
      </c>
      <c r="I446" s="16" t="s">
        <v>1227</v>
      </c>
      <c r="J446" s="83">
        <f>E446/3487600</f>
        <v>0</v>
      </c>
      <c r="K446" s="83"/>
      <c r="L446" s="83">
        <f>E446/8000</f>
        <v>0</v>
      </c>
      <c r="M446" s="23"/>
      <c r="N446" s="11"/>
      <c r="O446" s="11"/>
      <c r="P446" s="51"/>
    </row>
    <row r="447" spans="1:16" ht="16.5">
      <c r="A447" s="7" t="s">
        <v>457</v>
      </c>
      <c r="B447" s="25">
        <f>SUM(B443:B446)</f>
        <v>40141</v>
      </c>
      <c r="C447" s="25">
        <f>SUM(C443:C446)</f>
        <v>0</v>
      </c>
      <c r="D447" s="25">
        <f>SUM(D443:D446)</f>
        <v>0</v>
      </c>
      <c r="E447" s="25">
        <f>SUM(E443:E446)</f>
        <v>0</v>
      </c>
      <c r="F447" s="26">
        <f>SUM(F443:F446)</f>
        <v>50000</v>
      </c>
      <c r="G447" s="15"/>
      <c r="H447" s="31"/>
      <c r="I447" s="16"/>
      <c r="J447" s="17"/>
      <c r="K447" s="17"/>
      <c r="L447" s="17"/>
      <c r="M447" s="23"/>
      <c r="N447" s="11"/>
      <c r="O447" s="11"/>
      <c r="P447" s="51"/>
    </row>
    <row r="448" spans="1:16" ht="16.5">
      <c r="A448" s="10" t="s">
        <v>437</v>
      </c>
      <c r="B448" s="91" t="s">
        <v>1326</v>
      </c>
      <c r="C448" s="91"/>
      <c r="D448" s="91"/>
      <c r="E448" s="91"/>
      <c r="F448" s="91"/>
      <c r="G448" s="91"/>
      <c r="H448" s="91"/>
      <c r="I448" s="91"/>
      <c r="J448" s="91"/>
      <c r="K448" s="91"/>
      <c r="L448" s="91"/>
      <c r="M448" s="91"/>
      <c r="N448" s="91"/>
      <c r="O448" s="91"/>
      <c r="P448" s="92"/>
    </row>
    <row r="449" spans="1:16" ht="16.5">
      <c r="A449" s="10" t="s">
        <v>438</v>
      </c>
      <c r="B449" s="91" t="s">
        <v>439</v>
      </c>
      <c r="C449" s="91"/>
      <c r="D449" s="91"/>
      <c r="E449" s="91"/>
      <c r="F449" s="91"/>
      <c r="G449" s="91"/>
      <c r="H449" s="91"/>
      <c r="I449" s="91"/>
      <c r="J449" s="91"/>
      <c r="K449" s="91"/>
      <c r="L449" s="91"/>
      <c r="M449" s="91"/>
      <c r="N449" s="91"/>
      <c r="O449" s="91"/>
      <c r="P449" s="92"/>
    </row>
    <row r="450" spans="1:16" ht="16.5">
      <c r="A450" s="10" t="s">
        <v>1348</v>
      </c>
      <c r="B450" s="91" t="s">
        <v>1349</v>
      </c>
      <c r="C450" s="91"/>
      <c r="D450" s="91"/>
      <c r="E450" s="91"/>
      <c r="F450" s="91"/>
      <c r="G450" s="91"/>
      <c r="H450" s="91"/>
      <c r="I450" s="91"/>
      <c r="J450" s="91"/>
      <c r="K450" s="91"/>
      <c r="L450" s="91"/>
      <c r="M450" s="91"/>
      <c r="N450" s="91"/>
      <c r="O450" s="91"/>
      <c r="P450" s="92"/>
    </row>
    <row r="451" spans="1:16" ht="66">
      <c r="A451" s="5" t="s">
        <v>442</v>
      </c>
      <c r="B451" s="1" t="s">
        <v>443</v>
      </c>
      <c r="C451" s="1" t="s">
        <v>444</v>
      </c>
      <c r="D451" s="1" t="s">
        <v>445</v>
      </c>
      <c r="E451" s="1" t="s">
        <v>446</v>
      </c>
      <c r="F451" s="1" t="s">
        <v>447</v>
      </c>
      <c r="G451" s="1" t="s">
        <v>448</v>
      </c>
      <c r="H451" s="1" t="s">
        <v>449</v>
      </c>
      <c r="I451" s="1" t="s">
        <v>450</v>
      </c>
      <c r="J451" s="11"/>
      <c r="K451" s="11"/>
      <c r="L451" s="11"/>
      <c r="M451" s="52" t="s">
        <v>451</v>
      </c>
      <c r="N451" s="4" t="s">
        <v>452</v>
      </c>
      <c r="O451" s="4" t="s">
        <v>453</v>
      </c>
      <c r="P451" s="55" t="s">
        <v>454</v>
      </c>
    </row>
    <row r="452" spans="1:17" ht="114">
      <c r="A452" s="41" t="s">
        <v>420</v>
      </c>
      <c r="B452" s="13">
        <v>106063</v>
      </c>
      <c r="C452" s="11"/>
      <c r="D452" s="11"/>
      <c r="E452" s="14"/>
      <c r="F452" s="14">
        <v>135000</v>
      </c>
      <c r="G452" s="15" t="s">
        <v>421</v>
      </c>
      <c r="H452" s="15" t="s">
        <v>422</v>
      </c>
      <c r="I452" s="16" t="s">
        <v>624</v>
      </c>
      <c r="J452" s="83"/>
      <c r="K452" s="83"/>
      <c r="L452" s="83"/>
      <c r="M452" s="23" t="s">
        <v>1409</v>
      </c>
      <c r="N452" s="11" t="s">
        <v>423</v>
      </c>
      <c r="O452" s="11" t="s">
        <v>424</v>
      </c>
      <c r="P452" s="51" t="s">
        <v>425</v>
      </c>
      <c r="Q452" s="9">
        <v>122738</v>
      </c>
    </row>
    <row r="453" spans="1:16" ht="57">
      <c r="A453" s="41" t="s">
        <v>420</v>
      </c>
      <c r="B453" s="13">
        <v>20998</v>
      </c>
      <c r="C453" s="11"/>
      <c r="D453" s="11"/>
      <c r="E453" s="14"/>
      <c r="F453" s="14"/>
      <c r="G453" s="15"/>
      <c r="H453" s="15"/>
      <c r="I453" s="16"/>
      <c r="J453" s="83"/>
      <c r="K453" s="83"/>
      <c r="L453" s="83"/>
      <c r="M453" s="23" t="s">
        <v>1675</v>
      </c>
      <c r="N453" s="11" t="s">
        <v>1678</v>
      </c>
      <c r="O453" s="11" t="s">
        <v>1677</v>
      </c>
      <c r="P453" s="51" t="s">
        <v>1676</v>
      </c>
    </row>
    <row r="454" spans="1:17" ht="128.25">
      <c r="A454" s="41" t="s">
        <v>426</v>
      </c>
      <c r="B454" s="19">
        <v>120000</v>
      </c>
      <c r="C454" s="11"/>
      <c r="D454" s="11"/>
      <c r="E454" s="39"/>
      <c r="F454" s="14">
        <v>120000</v>
      </c>
      <c r="G454" s="32" t="s">
        <v>427</v>
      </c>
      <c r="H454" s="21" t="s">
        <v>428</v>
      </c>
      <c r="I454" s="16" t="s">
        <v>717</v>
      </c>
      <c r="J454" s="83"/>
      <c r="K454" s="83"/>
      <c r="L454" s="83"/>
      <c r="M454" s="23" t="s">
        <v>429</v>
      </c>
      <c r="N454" s="11" t="s">
        <v>430</v>
      </c>
      <c r="O454" s="11" t="s">
        <v>431</v>
      </c>
      <c r="P454" s="51" t="s">
        <v>432</v>
      </c>
      <c r="Q454" s="9">
        <v>120000</v>
      </c>
    </row>
    <row r="455" spans="1:16" ht="85.5">
      <c r="A455" s="41" t="s">
        <v>433</v>
      </c>
      <c r="B455" s="16">
        <v>0</v>
      </c>
      <c r="C455" s="11"/>
      <c r="D455" s="11"/>
      <c r="E455" s="16">
        <v>0</v>
      </c>
      <c r="F455" s="14">
        <v>0</v>
      </c>
      <c r="G455" s="15" t="s">
        <v>434</v>
      </c>
      <c r="H455" s="15" t="s">
        <v>712</v>
      </c>
      <c r="I455" s="16" t="s">
        <v>713</v>
      </c>
      <c r="J455" s="83"/>
      <c r="K455" s="83"/>
      <c r="L455" s="83"/>
      <c r="M455" s="23"/>
      <c r="N455" s="11"/>
      <c r="O455" s="11"/>
      <c r="P455" s="51"/>
    </row>
    <row r="456" spans="1:16" ht="17.25" customHeight="1">
      <c r="A456" s="7" t="s">
        <v>1348</v>
      </c>
      <c r="B456" s="25">
        <f>SUM(B452:B455)</f>
        <v>247061</v>
      </c>
      <c r="C456" s="25">
        <f>SUM(C452:C455)</f>
        <v>0</v>
      </c>
      <c r="D456" s="25">
        <f>SUM(D452:D455)</f>
        <v>0</v>
      </c>
      <c r="E456" s="25">
        <f>SUM(E452:E455)</f>
        <v>0</v>
      </c>
      <c r="F456" s="26">
        <f>SUM(F452:F455)</f>
        <v>255000</v>
      </c>
      <c r="G456" s="15"/>
      <c r="H456" s="15"/>
      <c r="I456" s="16"/>
      <c r="J456" s="17"/>
      <c r="K456" s="17"/>
      <c r="L456" s="17"/>
      <c r="M456" s="23"/>
      <c r="N456" s="11"/>
      <c r="O456" s="11"/>
      <c r="P456" s="51"/>
    </row>
    <row r="457" spans="1:16" ht="19.5" customHeight="1" thickBot="1">
      <c r="A457" s="61" t="s">
        <v>438</v>
      </c>
      <c r="B457" s="75">
        <f>B438+B447+B456</f>
        <v>287202</v>
      </c>
      <c r="C457" s="75">
        <f>C438+C447+C456</f>
        <v>0</v>
      </c>
      <c r="D457" s="75">
        <f>D438+D447+D456</f>
        <v>0</v>
      </c>
      <c r="E457" s="75">
        <f>E438+E447+E456</f>
        <v>0</v>
      </c>
      <c r="F457" s="76">
        <f>F438+F447+F456</f>
        <v>305000</v>
      </c>
      <c r="G457" s="64"/>
      <c r="H457" s="64"/>
      <c r="I457" s="65"/>
      <c r="J457" s="66"/>
      <c r="K457" s="66">
        <f>E457/3487600</f>
        <v>0</v>
      </c>
      <c r="L457" s="66"/>
      <c r="M457" s="67"/>
      <c r="N457" s="68"/>
      <c r="O457" s="68"/>
      <c r="P457" s="69"/>
    </row>
    <row r="458" spans="1:16" ht="16.5">
      <c r="A458" s="8" t="s">
        <v>437</v>
      </c>
      <c r="B458" s="93" t="s">
        <v>1326</v>
      </c>
      <c r="C458" s="93"/>
      <c r="D458" s="93"/>
      <c r="E458" s="93"/>
      <c r="F458" s="93"/>
      <c r="G458" s="93"/>
      <c r="H458" s="93"/>
      <c r="I458" s="93"/>
      <c r="J458" s="93"/>
      <c r="K458" s="93"/>
      <c r="L458" s="93"/>
      <c r="M458" s="93"/>
      <c r="N458" s="93"/>
      <c r="O458" s="93"/>
      <c r="P458" s="94"/>
    </row>
    <row r="459" spans="1:16" ht="16.5">
      <c r="A459" s="10" t="s">
        <v>614</v>
      </c>
      <c r="B459" s="91" t="s">
        <v>615</v>
      </c>
      <c r="C459" s="91"/>
      <c r="D459" s="91"/>
      <c r="E459" s="91"/>
      <c r="F459" s="91"/>
      <c r="G459" s="91"/>
      <c r="H459" s="91"/>
      <c r="I459" s="91"/>
      <c r="J459" s="91"/>
      <c r="K459" s="91"/>
      <c r="L459" s="91"/>
      <c r="M459" s="91"/>
      <c r="N459" s="91"/>
      <c r="O459" s="91"/>
      <c r="P459" s="92"/>
    </row>
    <row r="460" spans="1:16" ht="16.5">
      <c r="A460" s="10" t="s">
        <v>616</v>
      </c>
      <c r="B460" s="91" t="s">
        <v>617</v>
      </c>
      <c r="C460" s="91"/>
      <c r="D460" s="91"/>
      <c r="E460" s="91"/>
      <c r="F460" s="91"/>
      <c r="G460" s="91"/>
      <c r="H460" s="91"/>
      <c r="I460" s="91"/>
      <c r="J460" s="91"/>
      <c r="K460" s="91"/>
      <c r="L460" s="91"/>
      <c r="M460" s="91"/>
      <c r="N460" s="91"/>
      <c r="O460" s="91"/>
      <c r="P460" s="92"/>
    </row>
    <row r="461" spans="1:16" ht="66">
      <c r="A461" s="5" t="s">
        <v>442</v>
      </c>
      <c r="B461" s="1" t="s">
        <v>443</v>
      </c>
      <c r="C461" s="1" t="s">
        <v>444</v>
      </c>
      <c r="D461" s="1" t="s">
        <v>445</v>
      </c>
      <c r="E461" s="1" t="s">
        <v>446</v>
      </c>
      <c r="F461" s="1" t="s">
        <v>447</v>
      </c>
      <c r="G461" s="1" t="s">
        <v>448</v>
      </c>
      <c r="H461" s="1" t="s">
        <v>449</v>
      </c>
      <c r="I461" s="1" t="s">
        <v>450</v>
      </c>
      <c r="J461" s="11"/>
      <c r="K461" s="11"/>
      <c r="L461" s="11"/>
      <c r="M461" s="52" t="s">
        <v>451</v>
      </c>
      <c r="N461" s="4" t="s">
        <v>452</v>
      </c>
      <c r="O461" s="4" t="s">
        <v>453</v>
      </c>
      <c r="P461" s="55" t="s">
        <v>454</v>
      </c>
    </row>
    <row r="462" spans="1:16" ht="66">
      <c r="A462" s="12" t="s">
        <v>618</v>
      </c>
      <c r="B462" s="13">
        <v>0</v>
      </c>
      <c r="C462" s="11"/>
      <c r="D462" s="11"/>
      <c r="E462" s="13">
        <v>0</v>
      </c>
      <c r="F462" s="14">
        <v>0</v>
      </c>
      <c r="G462" s="15" t="s">
        <v>1049</v>
      </c>
      <c r="H462" s="15" t="s">
        <v>1050</v>
      </c>
      <c r="I462" s="16" t="s">
        <v>1345</v>
      </c>
      <c r="J462" s="17"/>
      <c r="K462" s="17"/>
      <c r="L462" s="17"/>
      <c r="M462" s="23"/>
      <c r="N462" s="11"/>
      <c r="O462" s="11"/>
      <c r="P462" s="51"/>
    </row>
    <row r="463" spans="1:16" ht="66">
      <c r="A463" s="12" t="s">
        <v>1051</v>
      </c>
      <c r="B463" s="13">
        <v>0</v>
      </c>
      <c r="C463" s="11"/>
      <c r="D463" s="11"/>
      <c r="E463" s="13">
        <v>0</v>
      </c>
      <c r="F463" s="14">
        <v>0</v>
      </c>
      <c r="G463" s="15"/>
      <c r="H463" s="15" t="s">
        <v>1052</v>
      </c>
      <c r="I463" s="16" t="s">
        <v>1346</v>
      </c>
      <c r="J463" s="17"/>
      <c r="K463" s="17"/>
      <c r="L463" s="17"/>
      <c r="M463" s="23"/>
      <c r="N463" s="11"/>
      <c r="O463" s="11"/>
      <c r="P463" s="51"/>
    </row>
    <row r="464" spans="1:16" ht="49.5">
      <c r="A464" s="12" t="s">
        <v>1053</v>
      </c>
      <c r="B464" s="13">
        <v>0</v>
      </c>
      <c r="C464" s="11"/>
      <c r="D464" s="11"/>
      <c r="E464" s="13">
        <v>0</v>
      </c>
      <c r="F464" s="14">
        <v>0</v>
      </c>
      <c r="G464" s="15" t="s">
        <v>1054</v>
      </c>
      <c r="H464" s="31" t="s">
        <v>1055</v>
      </c>
      <c r="I464" s="16" t="s">
        <v>1347</v>
      </c>
      <c r="J464" s="17"/>
      <c r="K464" s="17"/>
      <c r="L464" s="17"/>
      <c r="M464" s="23"/>
      <c r="N464" s="11"/>
      <c r="O464" s="11"/>
      <c r="P464" s="51"/>
    </row>
    <row r="465" spans="1:16" ht="66">
      <c r="A465" s="12" t="s">
        <v>1056</v>
      </c>
      <c r="B465" s="13">
        <v>0</v>
      </c>
      <c r="C465" s="11"/>
      <c r="D465" s="11"/>
      <c r="E465" s="13">
        <v>0</v>
      </c>
      <c r="F465" s="14">
        <v>0</v>
      </c>
      <c r="G465" s="15" t="s">
        <v>1057</v>
      </c>
      <c r="H465" s="24" t="s">
        <v>634</v>
      </c>
      <c r="I465" s="16" t="s">
        <v>613</v>
      </c>
      <c r="J465" s="17"/>
      <c r="K465" s="17"/>
      <c r="L465" s="17"/>
      <c r="M465" s="23"/>
      <c r="N465" s="11"/>
      <c r="O465" s="11"/>
      <c r="P465" s="51"/>
    </row>
    <row r="466" spans="1:16" ht="16.5">
      <c r="A466" s="7" t="s">
        <v>616</v>
      </c>
      <c r="B466" s="25">
        <f>SUM(B462:B465)</f>
        <v>0</v>
      </c>
      <c r="C466" s="25">
        <f>SUM(C462:C465)</f>
        <v>0</v>
      </c>
      <c r="D466" s="25">
        <f>SUM(D462:D465)</f>
        <v>0</v>
      </c>
      <c r="E466" s="25">
        <f>SUM(E462:E465)</f>
        <v>0</v>
      </c>
      <c r="F466" s="26">
        <f>SUM(F462:F465)</f>
        <v>0</v>
      </c>
      <c r="G466" s="15"/>
      <c r="H466" s="24"/>
      <c r="I466" s="16"/>
      <c r="J466" s="17"/>
      <c r="K466" s="17"/>
      <c r="L466" s="17"/>
      <c r="M466" s="23"/>
      <c r="N466" s="11"/>
      <c r="O466" s="11"/>
      <c r="P466" s="51"/>
    </row>
    <row r="467" spans="1:16" ht="17.25" thickBot="1">
      <c r="A467" s="61" t="s">
        <v>614</v>
      </c>
      <c r="B467" s="75">
        <f>B466</f>
        <v>0</v>
      </c>
      <c r="C467" s="75">
        <f>C466</f>
        <v>0</v>
      </c>
      <c r="D467" s="75">
        <f>D466</f>
        <v>0</v>
      </c>
      <c r="E467" s="75">
        <f>E466</f>
        <v>0</v>
      </c>
      <c r="F467" s="76">
        <f>F466</f>
        <v>0</v>
      </c>
      <c r="G467" s="64"/>
      <c r="H467" s="70"/>
      <c r="I467" s="65"/>
      <c r="J467" s="66"/>
      <c r="K467" s="66">
        <f>E467/3487600</f>
        <v>0</v>
      </c>
      <c r="L467" s="66"/>
      <c r="M467" s="67"/>
      <c r="N467" s="68"/>
      <c r="O467" s="68"/>
      <c r="P467" s="69"/>
    </row>
    <row r="468" spans="1:16" ht="16.5">
      <c r="A468" s="8" t="s">
        <v>437</v>
      </c>
      <c r="B468" s="93" t="s">
        <v>1327</v>
      </c>
      <c r="C468" s="93"/>
      <c r="D468" s="93"/>
      <c r="E468" s="93"/>
      <c r="F468" s="93"/>
      <c r="G468" s="93"/>
      <c r="H468" s="93"/>
      <c r="I468" s="93"/>
      <c r="J468" s="93"/>
      <c r="K468" s="93"/>
      <c r="L468" s="93"/>
      <c r="M468" s="93"/>
      <c r="N468" s="93"/>
      <c r="O468" s="93"/>
      <c r="P468" s="94"/>
    </row>
    <row r="469" spans="1:16" ht="16.5">
      <c r="A469" s="10" t="s">
        <v>1058</v>
      </c>
      <c r="B469" s="91" t="s">
        <v>1059</v>
      </c>
      <c r="C469" s="91"/>
      <c r="D469" s="91"/>
      <c r="E469" s="91"/>
      <c r="F469" s="91"/>
      <c r="G469" s="91"/>
      <c r="H469" s="91"/>
      <c r="I469" s="91"/>
      <c r="J469" s="91"/>
      <c r="K469" s="91"/>
      <c r="L469" s="91"/>
      <c r="M469" s="91"/>
      <c r="N469" s="91"/>
      <c r="O469" s="91"/>
      <c r="P469" s="92"/>
    </row>
    <row r="470" spans="1:16" ht="16.5">
      <c r="A470" s="10" t="s">
        <v>1060</v>
      </c>
      <c r="B470" s="91" t="s">
        <v>1061</v>
      </c>
      <c r="C470" s="91"/>
      <c r="D470" s="91"/>
      <c r="E470" s="91"/>
      <c r="F470" s="91"/>
      <c r="G470" s="91"/>
      <c r="H470" s="91"/>
      <c r="I470" s="91"/>
      <c r="J470" s="91"/>
      <c r="K470" s="91"/>
      <c r="L470" s="91"/>
      <c r="M470" s="91"/>
      <c r="N470" s="91"/>
      <c r="O470" s="91"/>
      <c r="P470" s="92"/>
    </row>
    <row r="471" spans="1:16" ht="66">
      <c r="A471" s="5" t="s">
        <v>442</v>
      </c>
      <c r="B471" s="1" t="s">
        <v>443</v>
      </c>
      <c r="C471" s="1" t="s">
        <v>444</v>
      </c>
      <c r="D471" s="1" t="s">
        <v>445</v>
      </c>
      <c r="E471" s="1" t="s">
        <v>446</v>
      </c>
      <c r="F471" s="1" t="s">
        <v>447</v>
      </c>
      <c r="G471" s="1" t="s">
        <v>448</v>
      </c>
      <c r="H471" s="1" t="s">
        <v>449</v>
      </c>
      <c r="I471" s="1" t="s">
        <v>450</v>
      </c>
      <c r="J471" s="11"/>
      <c r="K471" s="11"/>
      <c r="L471" s="11"/>
      <c r="M471" s="52" t="s">
        <v>451</v>
      </c>
      <c r="N471" s="4" t="s">
        <v>452</v>
      </c>
      <c r="O471" s="4" t="s">
        <v>453</v>
      </c>
      <c r="P471" s="55" t="s">
        <v>454</v>
      </c>
    </row>
    <row r="472" spans="1:16" ht="66">
      <c r="A472" s="12" t="s">
        <v>1062</v>
      </c>
      <c r="B472" s="13">
        <v>0</v>
      </c>
      <c r="C472" s="11"/>
      <c r="D472" s="11"/>
      <c r="E472" s="13">
        <v>0</v>
      </c>
      <c r="F472" s="14">
        <v>0</v>
      </c>
      <c r="G472" s="15" t="s">
        <v>1194</v>
      </c>
      <c r="H472" s="31" t="s">
        <v>1195</v>
      </c>
      <c r="I472" s="16" t="s">
        <v>1347</v>
      </c>
      <c r="J472" s="17"/>
      <c r="K472" s="17"/>
      <c r="L472" s="17"/>
      <c r="M472" s="23"/>
      <c r="N472" s="11"/>
      <c r="O472" s="11"/>
      <c r="P472" s="51"/>
    </row>
    <row r="473" spans="1:16" ht="33">
      <c r="A473" s="10" t="s">
        <v>1196</v>
      </c>
      <c r="B473" s="13">
        <v>0</v>
      </c>
      <c r="C473" s="11"/>
      <c r="D473" s="11"/>
      <c r="E473" s="13">
        <v>0</v>
      </c>
      <c r="F473" s="14">
        <v>0</v>
      </c>
      <c r="G473" s="14"/>
      <c r="H473" s="15" t="s">
        <v>1197</v>
      </c>
      <c r="I473" s="16" t="s">
        <v>1418</v>
      </c>
      <c r="J473" s="17"/>
      <c r="K473" s="17"/>
      <c r="L473" s="17"/>
      <c r="M473" s="23"/>
      <c r="N473" s="11"/>
      <c r="O473" s="11"/>
      <c r="P473" s="51"/>
    </row>
    <row r="474" spans="1:16" ht="16.5">
      <c r="A474" s="7" t="s">
        <v>1060</v>
      </c>
      <c r="B474" s="25">
        <f>SUM(B472:B473)</f>
        <v>0</v>
      </c>
      <c r="C474" s="25">
        <f>SUM(C472:C473)</f>
        <v>0</v>
      </c>
      <c r="D474" s="25">
        <f>SUM(D472:D473)</f>
        <v>0</v>
      </c>
      <c r="E474" s="25">
        <f>SUM(E472:E473)</f>
        <v>0</v>
      </c>
      <c r="F474" s="33">
        <f>SUM(F472:F473)</f>
        <v>0</v>
      </c>
      <c r="G474" s="11"/>
      <c r="H474" s="11"/>
      <c r="I474" s="11"/>
      <c r="J474" s="17"/>
      <c r="K474" s="17"/>
      <c r="L474" s="17"/>
      <c r="M474" s="23"/>
      <c r="N474" s="11"/>
      <c r="O474" s="11"/>
      <c r="P474" s="51"/>
    </row>
    <row r="475" spans="1:16" ht="17.25" thickBot="1">
      <c r="A475" s="42" t="s">
        <v>1058</v>
      </c>
      <c r="B475" s="43">
        <f>B474</f>
        <v>0</v>
      </c>
      <c r="C475" s="44">
        <f>C474</f>
        <v>0</v>
      </c>
      <c r="D475" s="43">
        <f>D474</f>
        <v>0</v>
      </c>
      <c r="E475" s="44">
        <f>E474</f>
        <v>0</v>
      </c>
      <c r="F475" s="45">
        <f>F474</f>
        <v>0</v>
      </c>
      <c r="G475" s="46"/>
      <c r="H475" s="46"/>
      <c r="I475" s="46"/>
      <c r="J475" s="47"/>
      <c r="K475" s="47">
        <f>E475/3487600</f>
        <v>0</v>
      </c>
      <c r="L475" s="47"/>
      <c r="M475" s="53"/>
      <c r="N475" s="46"/>
      <c r="O475" s="46"/>
      <c r="P475" s="56"/>
    </row>
    <row r="476" ht="20.25" customHeight="1"/>
    <row r="477" spans="1:9" ht="34.5" customHeight="1">
      <c r="A477" s="48" t="s">
        <v>1314</v>
      </c>
      <c r="B477" s="80">
        <f>B40+B89+B123+B178+B279+B312+B408+B432+B457+B467+B475</f>
        <v>3487600</v>
      </c>
      <c r="C477" s="49">
        <f>C40+C89+C123+C178+C279+C312+C408+C432+C457+C467+C475</f>
        <v>34300</v>
      </c>
      <c r="D477" s="80">
        <f>D40+D89+D123+D178+D279+D312+D408+D432+D457+D467+D475</f>
        <v>496935</v>
      </c>
      <c r="E477" s="80">
        <f>E40+E89+E123+E178+E279+E312+E408+E432+E457+E467+E475</f>
        <v>3487600</v>
      </c>
      <c r="F477" s="49">
        <f>F40+F89+F123+F178+F279+F312+F408+F432+F457+F467+F475</f>
        <v>5247400</v>
      </c>
      <c r="G477" s="11"/>
      <c r="H477" s="11"/>
      <c r="I477" s="11"/>
    </row>
    <row r="479" spans="1:3" ht="40.5" customHeight="1">
      <c r="A479" s="50" t="s">
        <v>1315</v>
      </c>
      <c r="B479" s="81">
        <f>C477+D477</f>
        <v>531235</v>
      </c>
      <c r="C479" s="82">
        <f>B479/B477</f>
        <v>0.15232108039912834</v>
      </c>
    </row>
  </sheetData>
  <sheetProtection/>
  <mergeCells count="69">
    <mergeCell ref="B1:P1"/>
    <mergeCell ref="B2:P2"/>
    <mergeCell ref="B3:P3"/>
    <mergeCell ref="B41:P41"/>
    <mergeCell ref="B42:P42"/>
    <mergeCell ref="B43:P43"/>
    <mergeCell ref="B75:P75"/>
    <mergeCell ref="B76:P76"/>
    <mergeCell ref="B77:P77"/>
    <mergeCell ref="B90:P90"/>
    <mergeCell ref="B91:P91"/>
    <mergeCell ref="B92:P92"/>
    <mergeCell ref="B109:P109"/>
    <mergeCell ref="B110:P110"/>
    <mergeCell ref="B111:P111"/>
    <mergeCell ref="B124:P124"/>
    <mergeCell ref="B125:P125"/>
    <mergeCell ref="B126:P126"/>
    <mergeCell ref="B132:P132"/>
    <mergeCell ref="B133:P133"/>
    <mergeCell ref="B134:P134"/>
    <mergeCell ref="B156:P156"/>
    <mergeCell ref="B157:P157"/>
    <mergeCell ref="B158:P158"/>
    <mergeCell ref="B179:P179"/>
    <mergeCell ref="B180:P180"/>
    <mergeCell ref="B181:P181"/>
    <mergeCell ref="B234:P234"/>
    <mergeCell ref="B235:P235"/>
    <mergeCell ref="B236:P236"/>
    <mergeCell ref="B259:P259"/>
    <mergeCell ref="B260:P260"/>
    <mergeCell ref="B261:P261"/>
    <mergeCell ref="B268:P268"/>
    <mergeCell ref="B269:P269"/>
    <mergeCell ref="B270:P270"/>
    <mergeCell ref="B274:P274"/>
    <mergeCell ref="B275:P275"/>
    <mergeCell ref="B276:P276"/>
    <mergeCell ref="B280:P280"/>
    <mergeCell ref="B281:P281"/>
    <mergeCell ref="B282:P282"/>
    <mergeCell ref="B291:P291"/>
    <mergeCell ref="B292:P292"/>
    <mergeCell ref="B293:P293"/>
    <mergeCell ref="B313:P313"/>
    <mergeCell ref="B314:P314"/>
    <mergeCell ref="B315:P315"/>
    <mergeCell ref="B409:P409"/>
    <mergeCell ref="B410:P410"/>
    <mergeCell ref="B411:P411"/>
    <mergeCell ref="B424:P424"/>
    <mergeCell ref="B425:P425"/>
    <mergeCell ref="B426:P426"/>
    <mergeCell ref="B433:P433"/>
    <mergeCell ref="B434:P434"/>
    <mergeCell ref="B435:P435"/>
    <mergeCell ref="B439:P439"/>
    <mergeCell ref="B440:P440"/>
    <mergeCell ref="B441:P441"/>
    <mergeCell ref="B448:P448"/>
    <mergeCell ref="B449:P449"/>
    <mergeCell ref="B450:P450"/>
    <mergeCell ref="B458:P458"/>
    <mergeCell ref="B470:P470"/>
    <mergeCell ref="B459:P459"/>
    <mergeCell ref="B460:P460"/>
    <mergeCell ref="B468:P468"/>
    <mergeCell ref="B469:P469"/>
  </mergeCells>
  <printOptions horizontalCentered="1"/>
  <pageMargins left="0" right="0" top="0.3937007874015748" bottom="0.3937007874015748" header="0.5118110236220472" footer="0.11811023622047245"/>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cp:lastModifiedBy>
  <cp:lastPrinted>2012-03-13T08:09:43Z</cp:lastPrinted>
  <dcterms:created xsi:type="dcterms:W3CDTF">2009-09-10T02:39:27Z</dcterms:created>
  <dcterms:modified xsi:type="dcterms:W3CDTF">2012-03-13T08:09:45Z</dcterms:modified>
  <cp:category/>
  <cp:version/>
  <cp:contentType/>
  <cp:contentStatus/>
</cp:coreProperties>
</file>